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hernandezv\Documents\PLANES DE ACCION 2018\Secretaria de Habitat\"/>
    </mc:Choice>
  </mc:AlternateContent>
  <bookViews>
    <workbookView xWindow="0" yWindow="0" windowWidth="24000" windowHeight="97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I6" i="1" l="1"/>
  <c r="BH12" i="1" l="1"/>
  <c r="CT11" i="1"/>
  <c r="BT11" i="1"/>
  <c r="CS11" i="1" s="1"/>
  <c r="BS11" i="1"/>
  <c r="AH11" i="1"/>
  <c r="AG11" i="1"/>
  <c r="BM11" i="1" s="1"/>
  <c r="CT10" i="1"/>
  <c r="BT10" i="1"/>
  <c r="CS10" i="1" s="1"/>
  <c r="BS10" i="1"/>
  <c r="BM10" i="1"/>
  <c r="AH10" i="1"/>
  <c r="CT9" i="1"/>
  <c r="BT9" i="1"/>
  <c r="BS9" i="1"/>
  <c r="BM9" i="1"/>
  <c r="AH9" i="1"/>
  <c r="CT8" i="1"/>
  <c r="BT8" i="1"/>
  <c r="CS8" i="1" s="1"/>
  <c r="BS8" i="1"/>
  <c r="AH8" i="1"/>
  <c r="AG8" i="1"/>
  <c r="BM8" i="1" s="1"/>
  <c r="CT7" i="1"/>
  <c r="BT7" i="1"/>
  <c r="BS7" i="1"/>
  <c r="BM7" i="1"/>
  <c r="AH7" i="1"/>
  <c r="CT6" i="1"/>
  <c r="BT6" i="1"/>
  <c r="CS6" i="1" s="1"/>
  <c r="BS6" i="1"/>
  <c r="AH6" i="1"/>
  <c r="AG6" i="1"/>
  <c r="BM6" i="1" s="1"/>
  <c r="CT5" i="1"/>
  <c r="BT5" i="1"/>
  <c r="CS5" i="1" s="1"/>
  <c r="BS5" i="1"/>
  <c r="AH5" i="1"/>
  <c r="AG5" i="1"/>
  <c r="BM5" i="1" s="1"/>
  <c r="CT4" i="1"/>
  <c r="BT4" i="1"/>
  <c r="CS4" i="1" s="1"/>
  <c r="BS4" i="1"/>
  <c r="AG4" i="1"/>
  <c r="BM4" i="1" s="1"/>
  <c r="Z4" i="1"/>
  <c r="CV3" i="1"/>
  <c r="CT3" i="1"/>
  <c r="BT3" i="1"/>
  <c r="CS3" i="1" s="1"/>
  <c r="BS3" i="1"/>
  <c r="AG3" i="1"/>
  <c r="BM3" i="1" s="1"/>
  <c r="Z3" i="1"/>
  <c r="AA4" i="1" l="1"/>
  <c r="AB4" i="1" s="1"/>
  <c r="AA3" i="1"/>
  <c r="X4" i="1" l="1"/>
  <c r="AB3" i="1"/>
  <c r="X3" i="1"/>
  <c r="AH3" i="1" l="1"/>
  <c r="AH4" i="1"/>
</calcChain>
</file>

<file path=xl/comments1.xml><?xml version="1.0" encoding="utf-8"?>
<comments xmlns="http://schemas.openxmlformats.org/spreadsheetml/2006/main">
  <authors>
    <author>Sandra Gonzalez Barrios</author>
  </authors>
  <commentList>
    <comment ref="CY2" authorId="0" shapeId="0">
      <text>
        <r>
          <rPr>
            <b/>
            <sz val="9"/>
            <color indexed="81"/>
            <rFont val="Tahoma"/>
            <charset val="1"/>
          </rPr>
          <t>Sandra Gonzalez Barrios:</t>
        </r>
        <r>
          <rPr>
            <sz val="9"/>
            <color indexed="81"/>
            <rFont val="Tahoma"/>
            <charset val="1"/>
          </rPr>
          <t xml:space="preserve">
Recursos Propios proyectados</t>
        </r>
      </text>
    </comment>
    <comment ref="CZ2" authorId="0" shapeId="0">
      <text>
        <r>
          <rPr>
            <b/>
            <sz val="9"/>
            <color indexed="81"/>
            <rFont val="Tahoma"/>
            <charset val="1"/>
          </rPr>
          <t>Sandra Gonzalez Barrios:</t>
        </r>
        <r>
          <rPr>
            <sz val="9"/>
            <color indexed="81"/>
            <rFont val="Tahoma"/>
            <charset val="1"/>
          </rPr>
          <t xml:space="preserve">
Sistema General de Participaciones </t>
        </r>
      </text>
    </comment>
    <comment ref="DA2" authorId="0" shapeId="0">
      <text>
        <r>
          <rPr>
            <b/>
            <sz val="9"/>
            <color indexed="81"/>
            <rFont val="Tahoma"/>
            <charset val="1"/>
          </rPr>
          <t>Sandra Gonzalez Barrios:</t>
        </r>
        <r>
          <rPr>
            <sz val="9"/>
            <color indexed="81"/>
            <rFont val="Tahoma"/>
            <charset val="1"/>
          </rPr>
          <t xml:space="preserve">
cofinaciación de la Nación </t>
        </r>
      </text>
    </comment>
    <comment ref="DB2" authorId="0" shapeId="0">
      <text>
        <r>
          <rPr>
            <b/>
            <sz val="9"/>
            <color indexed="81"/>
            <rFont val="Tahoma"/>
            <charset val="1"/>
          </rPr>
          <t>Sandra Gonzalez Barrios:</t>
        </r>
        <r>
          <rPr>
            <sz val="9"/>
            <color indexed="81"/>
            <rFont val="Tahoma"/>
            <charset val="1"/>
          </rPr>
          <t xml:space="preserve">
Coofinanciación del Departamento</t>
        </r>
      </text>
    </comment>
    <comment ref="DC2" authorId="0" shapeId="0">
      <text>
        <r>
          <rPr>
            <b/>
            <sz val="9"/>
            <color indexed="81"/>
            <rFont val="Tahoma"/>
            <charset val="1"/>
          </rPr>
          <t>Sandra Gonzalez Barrios:</t>
        </r>
        <r>
          <rPr>
            <sz val="9"/>
            <color indexed="81"/>
            <rFont val="Tahoma"/>
            <charset val="1"/>
          </rPr>
          <t xml:space="preserve">
Sistema General de Regalias </t>
        </r>
      </text>
    </comment>
    <comment ref="DD2" authorId="0" shapeId="0">
      <text>
        <r>
          <rPr>
            <b/>
            <sz val="9"/>
            <color indexed="81"/>
            <rFont val="Tahoma"/>
            <charset val="1"/>
          </rPr>
          <t>Sandra Gonzalez Barrios:</t>
        </r>
        <r>
          <rPr>
            <sz val="9"/>
            <color indexed="81"/>
            <rFont val="Tahoma"/>
            <charset val="1"/>
          </rPr>
          <t xml:space="preserve">
CREDITOS</t>
        </r>
      </text>
    </comment>
    <comment ref="DE2" authorId="0" shapeId="0">
      <text>
        <r>
          <rPr>
            <b/>
            <sz val="9"/>
            <color indexed="81"/>
            <rFont val="Tahoma"/>
            <charset val="1"/>
          </rPr>
          <t>Sandra Gonzalez Barrios:</t>
        </r>
        <r>
          <rPr>
            <sz val="9"/>
            <color indexed="81"/>
            <rFont val="Tahoma"/>
            <charset val="1"/>
          </rPr>
          <t xml:space="preserve">
OTROS RECURSOS </t>
        </r>
      </text>
    </comment>
    <comment ref="DF2" authorId="0" shapeId="0">
      <text>
        <r>
          <rPr>
            <b/>
            <sz val="9"/>
            <color indexed="81"/>
            <rFont val="Tahoma"/>
            <charset val="1"/>
          </rPr>
          <t>Sandra Gonzalez Barrios:</t>
        </r>
        <r>
          <rPr>
            <sz val="9"/>
            <color indexed="81"/>
            <rFont val="Tahoma"/>
            <charset val="1"/>
          </rPr>
          <t xml:space="preserve">
RECURSOS GESTIONADOS</t>
        </r>
      </text>
    </comment>
    <comment ref="DG2" authorId="0" shapeId="0">
      <text>
        <r>
          <rPr>
            <b/>
            <sz val="9"/>
            <color indexed="81"/>
            <rFont val="Tahoma"/>
            <family val="2"/>
          </rPr>
          <t>Sandra Gonzalez Barrios:</t>
        </r>
        <r>
          <rPr>
            <sz val="9"/>
            <color indexed="81"/>
            <rFont val="Tahoma"/>
            <family val="2"/>
          </rPr>
          <t xml:space="preserve">
NOMBRE DE PROYECTO PARA CUMPLIR CON LA META </t>
        </r>
      </text>
    </comment>
    <comment ref="DH2" authorId="0" shapeId="0">
      <text>
        <r>
          <rPr>
            <b/>
            <sz val="9"/>
            <color indexed="81"/>
            <rFont val="Tahoma"/>
            <family val="2"/>
          </rPr>
          <t>Sandra Gonzalez Barrios:</t>
        </r>
        <r>
          <rPr>
            <sz val="9"/>
            <color indexed="81"/>
            <rFont val="Tahoma"/>
            <family val="2"/>
          </rPr>
          <t xml:space="preserve">
OBJETIVOS DEL PROYECTO </t>
        </r>
      </text>
    </comment>
    <comment ref="DJ2" authorId="0" shapeId="0">
      <text>
        <r>
          <rPr>
            <b/>
            <sz val="9"/>
            <color indexed="81"/>
            <rFont val="Tahoma"/>
            <family val="2"/>
          </rPr>
          <t>Sandra Gonzalez Barrios:</t>
        </r>
        <r>
          <rPr>
            <sz val="9"/>
            <color indexed="81"/>
            <rFont val="Tahoma"/>
            <family val="2"/>
          </rPr>
          <t xml:space="preserve">
INDICADORES DE GESTION DEL PROYECTO</t>
        </r>
      </text>
    </comment>
  </commentList>
</comments>
</file>

<file path=xl/sharedStrings.xml><?xml version="1.0" encoding="utf-8"?>
<sst xmlns="http://schemas.openxmlformats.org/spreadsheetml/2006/main" count="290" uniqueCount="180">
  <si>
    <t>No.</t>
  </si>
  <si>
    <t xml:space="preserve">EJE ESTRATEGICO </t>
  </si>
  <si>
    <t>No. Programa</t>
  </si>
  <si>
    <t xml:space="preserve">PROGRAMA </t>
  </si>
  <si>
    <t>CODIGO META RESULTADO</t>
  </si>
  <si>
    <t xml:space="preserve">META DE RESULTADO </t>
  </si>
  <si>
    <t xml:space="preserve"> Línea Base  Resultado</t>
  </si>
  <si>
    <t xml:space="preserve"> Meta  Res Cuatrenio 2019</t>
  </si>
  <si>
    <t xml:space="preserve">CODIGO META PRODUCTO </t>
  </si>
  <si>
    <t>No. Sub Programa</t>
  </si>
  <si>
    <t xml:space="preserve">SUBPROGRAMA </t>
  </si>
  <si>
    <t xml:space="preserve">META DE PRODUCTO </t>
  </si>
  <si>
    <t xml:space="preserve">INDICADOR DE PRODUCTO </t>
  </si>
  <si>
    <t xml:space="preserve">TIPO DE META </t>
  </si>
  <si>
    <t>LINEA BASE</t>
  </si>
  <si>
    <t>META PARA EL CUTRIENIO</t>
  </si>
  <si>
    <t>META AÑO 1</t>
  </si>
  <si>
    <t>META AÑO 2</t>
  </si>
  <si>
    <t>META AÑO 3</t>
  </si>
  <si>
    <t>META AÑO 4</t>
  </si>
  <si>
    <t>SECTOR COMPETENCIA</t>
  </si>
  <si>
    <t>CODIGO FUT</t>
  </si>
  <si>
    <t>Fuente</t>
  </si>
  <si>
    <t xml:space="preserve">TOTAL CUATRIENIO </t>
  </si>
  <si>
    <t>Secretaría</t>
  </si>
  <si>
    <t>MODIFICACION DECRETO 54 DE 2017</t>
  </si>
  <si>
    <t xml:space="preserve">OBSERVACIONES META DE PRODUCTO </t>
  </si>
  <si>
    <t>OBSERVACION META DE RESULTADO</t>
  </si>
  <si>
    <t>Valor PROG meta para  2016</t>
  </si>
  <si>
    <t>Total Recursos PROYECTADOS_2016</t>
  </si>
  <si>
    <t>RPproyectados2016</t>
  </si>
  <si>
    <t>SGPproyectados2016</t>
  </si>
  <si>
    <t>CNproyectados2016</t>
  </si>
  <si>
    <t>CDproyectados2016</t>
  </si>
  <si>
    <t>SGRproyectados2016</t>
  </si>
  <si>
    <t>CreditoProyectado2016</t>
  </si>
  <si>
    <t>OtrosProyectado2016</t>
  </si>
  <si>
    <t>Rec Gestionados 2016</t>
  </si>
  <si>
    <t>PROYECTO 2016</t>
  </si>
  <si>
    <t>OBJETIVOS 2016</t>
  </si>
  <si>
    <t>ACTIVIDADES</t>
  </si>
  <si>
    <t xml:space="preserve">INDICADORES DE GESTION </t>
  </si>
  <si>
    <t xml:space="preserve">RESPONSABLE </t>
  </si>
  <si>
    <t>FECHA DE TERMINACION DE LA ACTIVIDAD</t>
  </si>
  <si>
    <t>RUBRO PRESUPUESTAL</t>
  </si>
  <si>
    <t>FUENTE</t>
  </si>
  <si>
    <t xml:space="preserve">MONTO </t>
  </si>
  <si>
    <t>TOTAL</t>
  </si>
  <si>
    <t>OBSEVACIONES</t>
  </si>
  <si>
    <t>Valor Ejecucion de la Meta a sep 2016</t>
  </si>
  <si>
    <t>Valor Ejecucion de la Meta a dic 2016</t>
  </si>
  <si>
    <t>Total Recursos ejecutados dic_2016</t>
  </si>
  <si>
    <t>Rpejecutados dic 2016</t>
  </si>
  <si>
    <t>SGPejecutados dic 2016</t>
  </si>
  <si>
    <t>Cnejecutados dic 2016</t>
  </si>
  <si>
    <t>Cdejecutados dic 2016</t>
  </si>
  <si>
    <t>SGRejecutados dic 2016</t>
  </si>
  <si>
    <t>Creditoejecutado dic 2016</t>
  </si>
  <si>
    <t>Otrosejecutados dic 2016</t>
  </si>
  <si>
    <t>Rec Gestionados dic 2016</t>
  </si>
  <si>
    <t>% CUMP META 2016</t>
  </si>
  <si>
    <t>OBSERVACIONES</t>
  </si>
  <si>
    <t>CUMP DEL PDD</t>
  </si>
  <si>
    <t>Valor PROG meta para  2017</t>
  </si>
  <si>
    <t>Total Recursos PROYECTADOS_2017</t>
  </si>
  <si>
    <t>Rpproyectados 2017</t>
  </si>
  <si>
    <t>SGPproyectados2017</t>
  </si>
  <si>
    <t>CNproyectados 2017</t>
  </si>
  <si>
    <t>Cdproyectados 2017</t>
  </si>
  <si>
    <t>SGRproyectados2017</t>
  </si>
  <si>
    <t>CreditoProyectado 2017</t>
  </si>
  <si>
    <t>OtrosProyectado2017</t>
  </si>
  <si>
    <t>Rec Gestionados 2017</t>
  </si>
  <si>
    <t>Valor Ejecucion de la Meta a MARZO 2017</t>
  </si>
  <si>
    <t>Valor Ejecucion de la Meta a JUNIO 2017</t>
  </si>
  <si>
    <t>Valor Ejecucion de la Meta a SEP 2017</t>
  </si>
  <si>
    <t>Total Recursos ejecutados SEP_2017</t>
  </si>
  <si>
    <t>Rpejecutados SEP_2017</t>
  </si>
  <si>
    <t>SGPejecutados  SEP_2017</t>
  </si>
  <si>
    <t>Cnejecutados SEP_2017</t>
  </si>
  <si>
    <t>Cdejecutados  SEP_2017</t>
  </si>
  <si>
    <t>SGRejecutados  SEP_2017</t>
  </si>
  <si>
    <t>Creditoejecutado  SEP_2017</t>
  </si>
  <si>
    <t>Otrosejecutados  SEP_2017</t>
  </si>
  <si>
    <t>Rec Gestionados  SEP_2017</t>
  </si>
  <si>
    <t>% EJECUCION META PROG 2017</t>
  </si>
  <si>
    <t>META RESULTADO A SEP 2017</t>
  </si>
  <si>
    <t>% EJECUCION META RESULTADOS SEP  2017</t>
  </si>
  <si>
    <t>INCREMENTO</t>
  </si>
  <si>
    <t xml:space="preserve">MODIFICAR LA REDACCION DE LA META DE PRODUCTO </t>
  </si>
  <si>
    <t>NO ES META DE RESULTADO</t>
  </si>
  <si>
    <t>NP</t>
  </si>
  <si>
    <t>OK</t>
  </si>
  <si>
    <t xml:space="preserve">BOLÍVAR SÍ AVANZA, LIBRE DE POBREZA A TRAVÉS DE LA EDUCACIÓN Y LA EQUIDAD </t>
  </si>
  <si>
    <t>2.2</t>
  </si>
  <si>
    <t>BOLÍVAR SI AVANZA CON AGUA POTABLE Y SANEAMIENTO BÁSICO INTEGRAL</t>
  </si>
  <si>
    <t>A.3.1</t>
  </si>
  <si>
    <t>Aumentar a 100% cobertura de agua en cabeceras  (LB 90%)</t>
  </si>
  <si>
    <t>A.3.1.1</t>
  </si>
  <si>
    <t>2.2.1</t>
  </si>
  <si>
    <t>Infraestructura para la prestación de los servicios</t>
  </si>
  <si>
    <t xml:space="preserve">Once (11) proyectos de obras de acueducto para cabeceras municipales elaborados  </t>
  </si>
  <si>
    <t>No. de proyectos de obras de acueducto para cabeceras municipales elaborados</t>
  </si>
  <si>
    <t xml:space="preserve">AGUA POTABLE Y SANEAMIENTO BASICO </t>
  </si>
  <si>
    <t>A.3</t>
  </si>
  <si>
    <t>SGP</t>
  </si>
  <si>
    <t>AGUAS DE BOLIVAR</t>
  </si>
  <si>
    <t>SECRETARIA DE HABITAT -AGUAS DE BOLIVAR</t>
  </si>
  <si>
    <t>OTROS RECURSOS SGP MUNICIPIOS</t>
  </si>
  <si>
    <t>1 INCREMENTO EN No. PROYECTOS OBEDECE A EL PEÑON Y REGIONAL SAN JUAN-SAN JACINTO.2INCREMENTO EN TOTAL RECURSOS EJECUTADOS Y EJECUCION RECURSO NACION CORRESPONDE A SAN JUAN-SAN JACINTO(CONTRATO PAZ) 3. INCREMENTO EJECUCION RECURSOS MUNICIPIOS CORRESPONDE A PROYECTO EL PEÑON. 4 OTROS RECURSOS EJECUTADOS CORRESPONDEN A SGP MUNICIPIOS.</t>
  </si>
  <si>
    <t>A.3.2</t>
  </si>
  <si>
    <t>Aumentar a 50% la cobertura del servicio de agua en zona rural  (LB 35%)</t>
  </si>
  <si>
    <t>A.3.2.1</t>
  </si>
  <si>
    <t>64  proyectos para aumentar la cobertura de agua potable en la zona rural a un 50%</t>
  </si>
  <si>
    <t>No. de proyectos para aumentar la cobertura de agua potable en la zona rural a un 50%</t>
  </si>
  <si>
    <t>Estampilla Prodesarrollo</t>
  </si>
  <si>
    <t>El proyecto CONSTRUCCIÓN, AMPLIACIÓN Y OPTIMIZACIÓN DEL SISTEMA DE ACUEDUCTO DEL CORREGIMIENTO DE GALERA ZAMBA EN EL MUNICIPIO DE SANTA CATALINA FASE I y II, se encuentra adjudicado.</t>
  </si>
  <si>
    <t>A.3.3</t>
  </si>
  <si>
    <t>Aumentar a 35% la cobertura del servicio de alcantarillado en cabeceras municipales (LB 17%)</t>
  </si>
  <si>
    <t>A.3.3.1</t>
  </si>
  <si>
    <t xml:space="preserve">Nueve (9) proyectos para ampliación a un 35% del alcantarillado en cabeceras municipales </t>
  </si>
  <si>
    <t xml:space="preserve">No. de proyectos para ampliación a un 35% del alcantarillado en cabeceras municipales </t>
  </si>
  <si>
    <t>1.INCREMENTO RECURSOS DE REGALIAS CORRESPONDE A PROYECTOS DE ALCANTARILLADO SAN JUAN. 2 OTROS RECURSOS EJECUTADOS CORRESPONDE A SGP MINICIPIOS.</t>
  </si>
  <si>
    <t>A.3.4</t>
  </si>
  <si>
    <t>Aumentar en 55% la cobertura de aseo (LB 44%)</t>
  </si>
  <si>
    <t>A.3.4.1</t>
  </si>
  <si>
    <t>Seis (6)  Proyectos para aumentar a 55% cobertura de aseo, a través de obras de de rellenos sanitarios</t>
  </si>
  <si>
    <t>No. de Proyectos para aumentar a 55% cobertura de aseo, a través de obras de de rellenos sanitarios</t>
  </si>
  <si>
    <t>OTROS RECURSOS SGP MUNICIPIOS VILLANUEVA Y SAN CRISTOBAL</t>
  </si>
  <si>
    <t>OTROS RECURSOS SGP MUNICIPIOS VILLANUEVA Y SAN CRISTOBAL. El proyecto "LA ACTUALIZACIÓN Y AJUSTES DE LOS PLANES DE GESTIÓN INTEGRAL DE RESIDUOS SÓLIDOS (PGIRS) DE CALAMAR, NOROSÍ, CICUCO, SAN JACINTO DEL CAUCA, SANTA CATALINA, TURBANA, SAN MARTIN DE LOBA Y CÓRDOBA QUE SE ENCUENTRAN UBICADOS EN EL DEPARTAMENTO DE BOLÍVAR, EN CUMPLIMIENTO DE LO DISPUESTO EN EL DECRETO 1077 DE 2015 Y EN LA RESOLUCIÓN 754 DE 2014, se encuentra publicado en el SECOP en estado convocado.</t>
  </si>
  <si>
    <t>A.3.5</t>
  </si>
  <si>
    <t>Construir 3000 unidades de baterías sanitarias</t>
  </si>
  <si>
    <t>A.3.5.1</t>
  </si>
  <si>
    <t xml:space="preserve">3000 Unidades de viviendas rurales con baterías sanitarias construidas  </t>
  </si>
  <si>
    <t>No. de Unidades de viviendas rurales con baterías sanitarias  construidas</t>
  </si>
  <si>
    <t>SECRETARÍA DE HÁBITAT  - SERVICIOS PUBLICOS</t>
  </si>
  <si>
    <t xml:space="preserve">SECRETARÍA DE HÁBITAT </t>
  </si>
  <si>
    <t>A.3.6</t>
  </si>
  <si>
    <t>Aumentar de 36 a 45 municipios asesorados</t>
  </si>
  <si>
    <t>A.3.6.1</t>
  </si>
  <si>
    <t>2.2.2</t>
  </si>
  <si>
    <t>Aseguramiento en la prestación del servicio</t>
  </si>
  <si>
    <t>45 de municipios asesorados en organización empresarial para la creación y puesta en funcionamiento de sus operadores de servicios públicos</t>
  </si>
  <si>
    <t xml:space="preserve">Numero de municipios asesorados en organización empresarial para la creación y puesta en funcionamiento de sus operadores de servicio de aseo </t>
  </si>
  <si>
    <t xml:space="preserve">PERSONAL DEL PLANTA </t>
  </si>
  <si>
    <t>A.3.7</t>
  </si>
  <si>
    <t>Disminuir a 5% el promedio de Índice de Riesgo de Calidad de Agua (IRCA) en Cabeceras municipales (LB 26%)</t>
  </si>
  <si>
    <t>A.3.7.1</t>
  </si>
  <si>
    <t>IRCA reducido hasta un 5% que corresponde a categoría “Sin Riesgo”</t>
  </si>
  <si>
    <t>Procentaje de reducción del IRCA reducido que corresponde a categoría “Sin Riesgo”</t>
  </si>
  <si>
    <t xml:space="preserve">NO ES META DE PRODUCTO ES META DE RESULTADO </t>
  </si>
  <si>
    <t>A.3.8</t>
  </si>
  <si>
    <t xml:space="preserve">Aumentar la continuidad del servicio de agua potable de 13 a 18 horas al dia </t>
  </si>
  <si>
    <t>A.3.8.1</t>
  </si>
  <si>
    <t>Continuidad del servicio de Agua  potable aumentando en 18 H/día</t>
  </si>
  <si>
    <t xml:space="preserve">Porcentaje de Continuidad del servicio de Agua  potable aumentando por día </t>
  </si>
  <si>
    <t>A.3.9</t>
  </si>
  <si>
    <t>Clausurar  40  botaderos satélites en el Departamento Total 40</t>
  </si>
  <si>
    <t>A.3.9.1</t>
  </si>
  <si>
    <t>2.2.3</t>
  </si>
  <si>
    <t xml:space="preserve">Seguimiento y Control al saneamiento y temas de basuras </t>
  </si>
  <si>
    <t xml:space="preserve">Cuarenta (40)  Botaderos satélites clausurados </t>
  </si>
  <si>
    <t xml:space="preserve">Numero de Botaderos satélites clausurados </t>
  </si>
  <si>
    <t>Valor Ejecucion de la Meta a DIC 2017</t>
  </si>
  <si>
    <t xml:space="preserve">ACTIVIDADES DEL PROYECTO </t>
  </si>
  <si>
    <t>EJECUCION PLAN DE ACCION 2017 - CORTE A DICIEMBRE 31 DE 2017</t>
  </si>
  <si>
    <t>PROGRAMACION PLAN DE ACCION 2018</t>
  </si>
  <si>
    <t>EJECUCION PLAN DE ACCION  CON CORTE A 30 DE DICIEMBRE  DE 2017</t>
  </si>
  <si>
    <t>Valor PROG meta para  2018</t>
  </si>
  <si>
    <t>Total Recursos PROYECTADOS_2018</t>
  </si>
  <si>
    <t>Rpproyectados2018</t>
  </si>
  <si>
    <t>SGPproyectados2018</t>
  </si>
  <si>
    <t>CNproyectados 2018</t>
  </si>
  <si>
    <t>Cdproyectados 2018</t>
  </si>
  <si>
    <t>SGRproyectados2018</t>
  </si>
  <si>
    <t>CreditoProyectado 2018</t>
  </si>
  <si>
    <t>OtrosProyectado2018</t>
  </si>
  <si>
    <t>Rec Gestionados 2018</t>
  </si>
  <si>
    <t>PROYECTO 2018</t>
  </si>
  <si>
    <t>OBJETIVOS2018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</si>
</sst>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Calibri"/>
      <family val="2"/>
    </font>
    <font>
      <sz val="8"/>
      <color theme="1"/>
      <name val="Corbel"/>
      <family val="2"/>
    </font>
    <font>
      <sz val="8"/>
      <name val="Arial"/>
      <family val="2"/>
    </font>
    <font>
      <sz val="8"/>
      <name val="Calibri"/>
      <family val="2"/>
      <scheme val="minor"/>
    </font>
    <font>
      <sz val="9"/>
      <color theme="1"/>
      <name val="Corbel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theme="1"/>
      <name val="Corbel"/>
      <family val="2"/>
    </font>
  </fonts>
  <fills count="10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4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 wrapText="1"/>
    </xf>
    <xf numFmtId="0" fontId="3" fillId="0" borderId="0" xfId="0" applyFont="1"/>
    <xf numFmtId="0" fontId="4" fillId="4" borderId="5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textRotation="90" wrapText="1"/>
    </xf>
    <xf numFmtId="0" fontId="5" fillId="4" borderId="5" xfId="0" applyFont="1" applyFill="1" applyBorder="1" applyAlignment="1">
      <alignment horizontal="center" vertical="center" wrapText="1"/>
    </xf>
    <xf numFmtId="3" fontId="6" fillId="5" borderId="5" xfId="0" applyNumberFormat="1" applyFont="1" applyFill="1" applyBorder="1" applyAlignment="1">
      <alignment horizontal="center" vertical="center" wrapText="1"/>
    </xf>
    <xf numFmtId="4" fontId="6" fillId="5" borderId="5" xfId="0" applyNumberFormat="1" applyFont="1" applyFill="1" applyBorder="1" applyAlignment="1">
      <alignment horizontal="center" vertical="center" wrapText="1"/>
    </xf>
    <xf numFmtId="4" fontId="6" fillId="5" borderId="5" xfId="1" applyNumberFormat="1" applyFont="1" applyFill="1" applyBorder="1" applyAlignment="1">
      <alignment horizontal="center" vertical="center" wrapText="1"/>
    </xf>
    <xf numFmtId="2" fontId="6" fillId="5" borderId="5" xfId="0" applyNumberFormat="1" applyFont="1" applyFill="1" applyBorder="1" applyAlignment="1">
      <alignment horizontal="center" vertical="center" wrapText="1"/>
    </xf>
    <xf numFmtId="43" fontId="6" fillId="5" borderId="5" xfId="1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5" fillId="0" borderId="0" xfId="0" applyFont="1"/>
    <xf numFmtId="3" fontId="6" fillId="6" borderId="5" xfId="0" applyNumberFormat="1" applyFont="1" applyFill="1" applyBorder="1" applyAlignment="1">
      <alignment horizontal="center" vertical="center" wrapText="1"/>
    </xf>
    <xf numFmtId="4" fontId="6" fillId="6" borderId="5" xfId="0" applyNumberFormat="1" applyFont="1" applyFill="1" applyBorder="1" applyAlignment="1">
      <alignment horizontal="center" vertical="center" wrapText="1"/>
    </xf>
    <xf numFmtId="4" fontId="6" fillId="6" borderId="5" xfId="1" applyNumberFormat="1" applyFont="1" applyFill="1" applyBorder="1" applyAlignment="1">
      <alignment horizontal="center" vertical="center" wrapText="1"/>
    </xf>
    <xf numFmtId="164" fontId="6" fillId="5" borderId="5" xfId="1" applyNumberFormat="1" applyFont="1" applyFill="1" applyBorder="1" applyAlignment="1">
      <alignment horizontal="center" vertical="center" wrapText="1"/>
    </xf>
    <xf numFmtId="9" fontId="4" fillId="5" borderId="5" xfId="3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3" fontId="8" fillId="0" borderId="5" xfId="0" applyNumberFormat="1" applyFont="1" applyFill="1" applyBorder="1" applyAlignment="1">
      <alignment horizontal="center" vertical="center" wrapText="1"/>
    </xf>
    <xf numFmtId="3" fontId="8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9" fontId="5" fillId="0" borderId="5" xfId="3" applyFont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 wrapText="1"/>
    </xf>
    <xf numFmtId="0" fontId="9" fillId="0" borderId="5" xfId="0" applyFont="1" applyFill="1" applyBorder="1"/>
    <xf numFmtId="43" fontId="5" fillId="0" borderId="5" xfId="2" applyNumberFormat="1" applyFont="1" applyBorder="1" applyAlignment="1">
      <alignment horizontal="center" vertical="center"/>
    </xf>
    <xf numFmtId="164" fontId="5" fillId="0" borderId="5" xfId="1" applyNumberFormat="1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 wrapText="1"/>
    </xf>
    <xf numFmtId="3" fontId="7" fillId="0" borderId="5" xfId="0" applyNumberFormat="1" applyFont="1" applyBorder="1" applyAlignment="1">
      <alignment horizontal="center" vertical="center"/>
    </xf>
    <xf numFmtId="9" fontId="5" fillId="7" borderId="5" xfId="3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/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9" fillId="0" borderId="0" xfId="0" applyFont="1" applyFill="1" applyBorder="1"/>
    <xf numFmtId="43" fontId="3" fillId="0" borderId="0" xfId="1" applyFont="1" applyAlignment="1">
      <alignment horizontal="center" vertical="center"/>
    </xf>
    <xf numFmtId="43" fontId="3" fillId="0" borderId="5" xfId="1" applyFont="1" applyBorder="1" applyAlignment="1">
      <alignment horizontal="center" vertical="center"/>
    </xf>
    <xf numFmtId="9" fontId="3" fillId="0" borderId="0" xfId="3" applyFont="1" applyFill="1" applyAlignment="1">
      <alignment horizontal="center" vertical="center"/>
    </xf>
    <xf numFmtId="164" fontId="3" fillId="0" borderId="0" xfId="1" applyNumberFormat="1" applyFont="1" applyAlignment="1">
      <alignment horizontal="center" vertical="center"/>
    </xf>
    <xf numFmtId="9" fontId="3" fillId="0" borderId="0" xfId="3" applyFont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3" fontId="6" fillId="8" borderId="5" xfId="0" applyNumberFormat="1" applyFont="1" applyFill="1" applyBorder="1" applyAlignment="1">
      <alignment horizontal="center" vertical="center" wrapText="1"/>
    </xf>
    <xf numFmtId="4" fontId="6" fillId="8" borderId="5" xfId="0" applyNumberFormat="1" applyFont="1" applyFill="1" applyBorder="1" applyAlignment="1">
      <alignment horizontal="center" vertical="center" wrapText="1"/>
    </xf>
    <xf numFmtId="4" fontId="6" fillId="8" borderId="5" xfId="1" applyNumberFormat="1" applyFont="1" applyFill="1" applyBorder="1" applyAlignment="1">
      <alignment horizontal="center" vertical="center" wrapText="1"/>
    </xf>
    <xf numFmtId="2" fontId="6" fillId="8" borderId="5" xfId="0" applyNumberFormat="1" applyFont="1" applyFill="1" applyBorder="1" applyAlignment="1">
      <alignment horizontal="center" vertical="center" wrapText="1"/>
    </xf>
    <xf numFmtId="0" fontId="5" fillId="0" borderId="5" xfId="0" applyFont="1" applyBorder="1"/>
    <xf numFmtId="0" fontId="2" fillId="2" borderId="3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left" vertical="center"/>
    </xf>
    <xf numFmtId="9" fontId="2" fillId="3" borderId="4" xfId="3" applyFont="1" applyFill="1" applyBorder="1" applyAlignment="1">
      <alignment horizontal="left" vertical="center"/>
    </xf>
    <xf numFmtId="0" fontId="2" fillId="8" borderId="6" xfId="0" applyFont="1" applyFill="1" applyBorder="1" applyAlignment="1">
      <alignment horizontal="left" vertical="center"/>
    </xf>
    <xf numFmtId="0" fontId="2" fillId="8" borderId="7" xfId="0" applyFont="1" applyFill="1" applyBorder="1" applyAlignment="1">
      <alignment horizontal="left" vertical="center"/>
    </xf>
    <xf numFmtId="0" fontId="2" fillId="8" borderId="8" xfId="0" applyFont="1" applyFill="1" applyBorder="1" applyAlignment="1">
      <alignment horizontal="left" vertical="center"/>
    </xf>
    <xf numFmtId="0" fontId="5" fillId="9" borderId="5" xfId="0" applyFont="1" applyFill="1" applyBorder="1" applyAlignment="1">
      <alignment horizontal="center" vertical="center"/>
    </xf>
    <xf numFmtId="0" fontId="15" fillId="9" borderId="5" xfId="0" applyFont="1" applyFill="1" applyBorder="1" applyAlignment="1">
      <alignment horizontal="center" vertical="center"/>
    </xf>
    <xf numFmtId="0" fontId="7" fillId="9" borderId="5" xfId="0" applyFont="1" applyFill="1" applyBorder="1" applyAlignment="1">
      <alignment horizontal="center" vertical="center"/>
    </xf>
  </cellXfs>
  <cellStyles count="4">
    <cellStyle name="Millares" xfId="1" builtinId="3"/>
    <cellStyle name="Moneda" xfId="2" builtin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Q1039779"/>
  <sheetViews>
    <sheetView tabSelected="1" topLeftCell="CW1" workbookViewId="0">
      <selection activeCell="CW1" sqref="CW1:DQ1"/>
    </sheetView>
  </sheetViews>
  <sheetFormatPr baseColWidth="10" defaultRowHeight="12" x14ac:dyDescent="0.2"/>
  <cols>
    <col min="1" max="1" width="5.140625" style="42" customWidth="1"/>
    <col min="2" max="2" width="19.85546875" style="43" customWidth="1"/>
    <col min="3" max="3" width="5.42578125" style="44" customWidth="1"/>
    <col min="4" max="4" width="18.28515625" style="43" customWidth="1"/>
    <col min="5" max="5" width="8.42578125" style="43" hidden="1" customWidth="1"/>
    <col min="6" max="6" width="18" style="45" customWidth="1"/>
    <col min="7" max="8" width="6.85546875" style="45" customWidth="1"/>
    <col min="9" max="9" width="9.140625" style="45" hidden="1" customWidth="1"/>
    <col min="10" max="10" width="6.7109375" style="46" customWidth="1"/>
    <col min="11" max="11" width="18.85546875" style="47" customWidth="1"/>
    <col min="12" max="12" width="21.5703125" style="48" customWidth="1"/>
    <col min="13" max="13" width="23.140625" style="49" hidden="1" customWidth="1"/>
    <col min="14" max="14" width="8.42578125" style="48" customWidth="1"/>
    <col min="15" max="15" width="5.7109375" style="42" customWidth="1"/>
    <col min="16" max="16" width="5.5703125" style="42" customWidth="1"/>
    <col min="17" max="20" width="5.28515625" style="42" customWidth="1"/>
    <col min="21" max="21" width="12.42578125" style="50" customWidth="1"/>
    <col min="22" max="22" width="5.42578125" style="50" customWidth="1"/>
    <col min="23" max="23" width="10" style="42" customWidth="1"/>
    <col min="24" max="24" width="11" style="42" customWidth="1"/>
    <col min="25" max="25" width="11.7109375" style="42" customWidth="1"/>
    <col min="26" max="26" width="12.5703125" style="42" customWidth="1"/>
    <col min="27" max="27" width="12.42578125" style="42" customWidth="1"/>
    <col min="28" max="28" width="12.85546875" style="42" customWidth="1"/>
    <col min="29" max="29" width="11.140625" style="51" customWidth="1"/>
    <col min="30" max="30" width="12" style="51" customWidth="1"/>
    <col min="31" max="31" width="13.28515625" style="50" hidden="1" customWidth="1"/>
    <col min="32" max="32" width="13.42578125" style="50" hidden="1" customWidth="1"/>
    <col min="33" max="33" width="11" style="52" customWidth="1"/>
    <col min="34" max="34" width="15.7109375" style="52" hidden="1" customWidth="1"/>
    <col min="35" max="35" width="14.28515625" style="52" hidden="1" customWidth="1"/>
    <col min="36" max="36" width="15.5703125" style="52" hidden="1" customWidth="1"/>
    <col min="37" max="37" width="15.140625" style="52" hidden="1" customWidth="1"/>
    <col min="38" max="38" width="14.7109375" style="52" hidden="1" customWidth="1"/>
    <col min="39" max="39" width="14.5703125" style="52" hidden="1" customWidth="1"/>
    <col min="40" max="40" width="13.7109375" style="52" hidden="1" customWidth="1"/>
    <col min="41" max="42" width="13.140625" style="52" hidden="1" customWidth="1"/>
    <col min="43" max="43" width="24.42578125" style="52" hidden="1" customWidth="1"/>
    <col min="44" max="44" width="20.7109375" style="52" hidden="1" customWidth="1"/>
    <col min="45" max="45" width="19.42578125" style="52" hidden="1" customWidth="1"/>
    <col min="46" max="46" width="17.7109375" style="52" hidden="1" customWidth="1"/>
    <col min="47" max="47" width="17.5703125" style="52" hidden="1" customWidth="1"/>
    <col min="48" max="48" width="16.85546875" style="52" hidden="1" customWidth="1"/>
    <col min="49" max="49" width="18.7109375" style="52" hidden="1" customWidth="1"/>
    <col min="50" max="50" width="16" style="52" hidden="1" customWidth="1"/>
    <col min="51" max="51" width="19.85546875" style="52" hidden="1" customWidth="1"/>
    <col min="52" max="52" width="17.42578125" style="52" hidden="1" customWidth="1"/>
    <col min="53" max="53" width="14" style="52" hidden="1" customWidth="1"/>
    <col min="54" max="54" width="11" style="42" hidden="1" customWidth="1"/>
    <col min="55" max="55" width="10.7109375" style="42" customWidth="1"/>
    <col min="56" max="56" width="17" style="53" hidden="1" customWidth="1"/>
    <col min="57" max="57" width="16.140625" style="53" hidden="1" customWidth="1"/>
    <col min="58" max="58" width="15.85546875" style="53" hidden="1" customWidth="1"/>
    <col min="59" max="59" width="16" style="53" hidden="1" customWidth="1"/>
    <col min="60" max="60" width="18.7109375" style="42" hidden="1" customWidth="1"/>
    <col min="61" max="61" width="17.85546875" style="42" hidden="1" customWidth="1"/>
    <col min="62" max="62" width="13.28515625" style="42" hidden="1" customWidth="1"/>
    <col min="63" max="63" width="16.5703125" style="42" hidden="1" customWidth="1"/>
    <col min="64" max="64" width="13.28515625" style="42" hidden="1" customWidth="1"/>
    <col min="65" max="65" width="8.7109375" style="42" hidden="1" customWidth="1"/>
    <col min="66" max="66" width="19" style="50" hidden="1" customWidth="1"/>
    <col min="67" max="70" width="11.42578125" style="4" hidden="1" customWidth="1"/>
    <col min="71" max="71" width="7" style="42" customWidth="1"/>
    <col min="72" max="72" width="9.28515625" style="42" customWidth="1"/>
    <col min="73" max="80" width="13.28515625" style="42" customWidth="1"/>
    <col min="81" max="81" width="9.7109375" style="42" customWidth="1"/>
    <col min="82" max="82" width="9.140625" style="42" customWidth="1"/>
    <col min="83" max="84" width="9.42578125" style="42" customWidth="1"/>
    <col min="85" max="85" width="9" style="42" customWidth="1"/>
    <col min="86" max="86" width="7" style="42" customWidth="1"/>
    <col min="87" max="87" width="13.7109375" style="56" customWidth="1"/>
    <col min="88" max="88" width="13.85546875" style="56" customWidth="1"/>
    <col min="89" max="89" width="14.42578125" style="42" customWidth="1"/>
    <col min="90" max="91" width="13.28515625" style="42" customWidth="1"/>
    <col min="92" max="92" width="13.5703125" style="42" customWidth="1"/>
    <col min="93" max="94" width="13.28515625" style="42" customWidth="1"/>
    <col min="95" max="95" width="14.85546875" style="42" customWidth="1"/>
    <col min="96" max="96" width="41.85546875" style="50" customWidth="1"/>
    <col min="97" max="97" width="10.5703125" style="57" hidden="1" customWidth="1"/>
    <col min="98" max="98" width="8.7109375" style="42" hidden="1" customWidth="1"/>
    <col min="99" max="99" width="7.7109375" style="45" hidden="1" customWidth="1"/>
    <col min="100" max="100" width="10" style="45" hidden="1" customWidth="1"/>
    <col min="101" max="16384" width="11.42578125" style="4"/>
  </cols>
  <sheetData>
    <row r="1" spans="1:121" ht="33.75" x14ac:dyDescent="0.2">
      <c r="A1" s="1" t="s">
        <v>167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3"/>
      <c r="AF1" s="3"/>
      <c r="AG1" s="64">
        <v>2016</v>
      </c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  <c r="BR1" s="65"/>
      <c r="BS1" s="65"/>
      <c r="BT1" s="66" t="s">
        <v>165</v>
      </c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7"/>
      <c r="CT1" s="66"/>
      <c r="CU1" s="2"/>
      <c r="CV1" s="2"/>
      <c r="CW1" s="68" t="s">
        <v>166</v>
      </c>
      <c r="CX1" s="69"/>
      <c r="CY1" s="69"/>
      <c r="CZ1" s="69"/>
      <c r="DA1" s="69"/>
      <c r="DB1" s="69"/>
      <c r="DC1" s="69"/>
      <c r="DD1" s="69"/>
      <c r="DE1" s="69"/>
      <c r="DF1" s="69"/>
      <c r="DG1" s="69"/>
      <c r="DH1" s="69"/>
      <c r="DI1" s="69"/>
      <c r="DJ1" s="69"/>
      <c r="DK1" s="69"/>
      <c r="DL1" s="69"/>
      <c r="DM1" s="69"/>
      <c r="DN1" s="69"/>
      <c r="DO1" s="69"/>
      <c r="DP1" s="69"/>
      <c r="DQ1" s="70"/>
    </row>
    <row r="2" spans="1:121" s="14" customFormat="1" ht="62.25" customHeight="1" x14ac:dyDescent="0.2">
      <c r="A2" s="5" t="s">
        <v>0</v>
      </c>
      <c r="B2" s="5" t="s">
        <v>1</v>
      </c>
      <c r="C2" s="5" t="s">
        <v>2</v>
      </c>
      <c r="D2" s="5" t="s">
        <v>3</v>
      </c>
      <c r="E2" s="6" t="s">
        <v>4</v>
      </c>
      <c r="F2" s="5" t="s">
        <v>5</v>
      </c>
      <c r="G2" s="5" t="s">
        <v>6</v>
      </c>
      <c r="H2" s="5" t="s">
        <v>7</v>
      </c>
      <c r="I2" s="6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6" t="s">
        <v>15</v>
      </c>
      <c r="Q2" s="6" t="s">
        <v>16</v>
      </c>
      <c r="R2" s="6" t="s">
        <v>17</v>
      </c>
      <c r="S2" s="6" t="s">
        <v>18</v>
      </c>
      <c r="T2" s="6" t="s">
        <v>19</v>
      </c>
      <c r="U2" s="5" t="s">
        <v>20</v>
      </c>
      <c r="V2" s="5" t="s">
        <v>21</v>
      </c>
      <c r="W2" s="5" t="s">
        <v>22</v>
      </c>
      <c r="X2" s="5" t="s">
        <v>23</v>
      </c>
      <c r="Y2" s="5">
        <v>2016</v>
      </c>
      <c r="Z2" s="5">
        <v>2017</v>
      </c>
      <c r="AA2" s="5">
        <v>2018</v>
      </c>
      <c r="AB2" s="5">
        <v>2019</v>
      </c>
      <c r="AC2" s="5" t="s">
        <v>24</v>
      </c>
      <c r="AD2" s="5" t="s">
        <v>25</v>
      </c>
      <c r="AE2" s="7" t="s">
        <v>26</v>
      </c>
      <c r="AF2" s="7" t="s">
        <v>27</v>
      </c>
      <c r="AG2" s="8" t="s">
        <v>28</v>
      </c>
      <c r="AH2" s="9" t="s">
        <v>29</v>
      </c>
      <c r="AI2" s="10" t="s">
        <v>30</v>
      </c>
      <c r="AJ2" s="10" t="s">
        <v>31</v>
      </c>
      <c r="AK2" s="10" t="s">
        <v>32</v>
      </c>
      <c r="AL2" s="10" t="s">
        <v>33</v>
      </c>
      <c r="AM2" s="10" t="s">
        <v>34</v>
      </c>
      <c r="AN2" s="10" t="s">
        <v>35</v>
      </c>
      <c r="AO2" s="10" t="s">
        <v>36</v>
      </c>
      <c r="AP2" s="10" t="s">
        <v>37</v>
      </c>
      <c r="AQ2" s="11" t="s">
        <v>38</v>
      </c>
      <c r="AR2" s="11" t="s">
        <v>39</v>
      </c>
      <c r="AS2" s="11" t="s">
        <v>40</v>
      </c>
      <c r="AT2" s="11" t="s">
        <v>41</v>
      </c>
      <c r="AU2" s="11" t="s">
        <v>42</v>
      </c>
      <c r="AV2" s="11" t="s">
        <v>43</v>
      </c>
      <c r="AW2" s="11" t="s">
        <v>44</v>
      </c>
      <c r="AX2" s="11" t="s">
        <v>45</v>
      </c>
      <c r="AY2" s="11" t="s">
        <v>46</v>
      </c>
      <c r="AZ2" s="11" t="s">
        <v>47</v>
      </c>
      <c r="BA2" s="11" t="s">
        <v>48</v>
      </c>
      <c r="BB2" s="8" t="s">
        <v>49</v>
      </c>
      <c r="BC2" s="8" t="s">
        <v>50</v>
      </c>
      <c r="BD2" s="12" t="s">
        <v>51</v>
      </c>
      <c r="BE2" s="12" t="s">
        <v>52</v>
      </c>
      <c r="BF2" s="12" t="s">
        <v>53</v>
      </c>
      <c r="BG2" s="12" t="s">
        <v>54</v>
      </c>
      <c r="BH2" s="10" t="s">
        <v>55</v>
      </c>
      <c r="BI2" s="10" t="s">
        <v>56</v>
      </c>
      <c r="BJ2" s="10" t="s">
        <v>57</v>
      </c>
      <c r="BK2" s="10" t="s">
        <v>58</v>
      </c>
      <c r="BL2" s="10" t="s">
        <v>59</v>
      </c>
      <c r="BM2" s="13" t="s">
        <v>60</v>
      </c>
      <c r="BN2" s="13" t="s">
        <v>61</v>
      </c>
      <c r="BS2" s="13" t="s">
        <v>62</v>
      </c>
      <c r="BT2" s="15" t="s">
        <v>63</v>
      </c>
      <c r="BU2" s="16" t="s">
        <v>64</v>
      </c>
      <c r="BV2" s="17" t="s">
        <v>65</v>
      </c>
      <c r="BW2" s="17" t="s">
        <v>66</v>
      </c>
      <c r="BX2" s="17" t="s">
        <v>67</v>
      </c>
      <c r="BY2" s="17" t="s">
        <v>68</v>
      </c>
      <c r="BZ2" s="17" t="s">
        <v>69</v>
      </c>
      <c r="CA2" s="17" t="s">
        <v>70</v>
      </c>
      <c r="CB2" s="17" t="s">
        <v>71</v>
      </c>
      <c r="CC2" s="17" t="s">
        <v>72</v>
      </c>
      <c r="CD2" s="15" t="s">
        <v>73</v>
      </c>
      <c r="CE2" s="15" t="s">
        <v>74</v>
      </c>
      <c r="CF2" s="15" t="s">
        <v>75</v>
      </c>
      <c r="CG2" s="15" t="s">
        <v>163</v>
      </c>
      <c r="CH2" s="13" t="s">
        <v>62</v>
      </c>
      <c r="CI2" s="18" t="s">
        <v>76</v>
      </c>
      <c r="CJ2" s="18" t="s">
        <v>77</v>
      </c>
      <c r="CK2" s="12" t="s">
        <v>78</v>
      </c>
      <c r="CL2" s="12" t="s">
        <v>79</v>
      </c>
      <c r="CM2" s="10" t="s">
        <v>80</v>
      </c>
      <c r="CN2" s="10" t="s">
        <v>81</v>
      </c>
      <c r="CO2" s="10" t="s">
        <v>82</v>
      </c>
      <c r="CP2" s="10" t="s">
        <v>83</v>
      </c>
      <c r="CQ2" s="10" t="s">
        <v>84</v>
      </c>
      <c r="CR2" s="13" t="s">
        <v>61</v>
      </c>
      <c r="CS2" s="19" t="s">
        <v>85</v>
      </c>
      <c r="CT2" s="13" t="s">
        <v>62</v>
      </c>
      <c r="CU2" s="5" t="s">
        <v>86</v>
      </c>
      <c r="CV2" s="5" t="s">
        <v>87</v>
      </c>
      <c r="CW2" s="59" t="s">
        <v>168</v>
      </c>
      <c r="CX2" s="60" t="s">
        <v>169</v>
      </c>
      <c r="CY2" s="61" t="s">
        <v>170</v>
      </c>
      <c r="CZ2" s="61" t="s">
        <v>171</v>
      </c>
      <c r="DA2" s="61" t="s">
        <v>172</v>
      </c>
      <c r="DB2" s="61" t="s">
        <v>173</v>
      </c>
      <c r="DC2" s="61" t="s">
        <v>174</v>
      </c>
      <c r="DD2" s="61" t="s">
        <v>175</v>
      </c>
      <c r="DE2" s="61" t="s">
        <v>176</v>
      </c>
      <c r="DF2" s="61" t="s">
        <v>177</v>
      </c>
      <c r="DG2" s="62" t="s">
        <v>178</v>
      </c>
      <c r="DH2" s="62" t="s">
        <v>179</v>
      </c>
      <c r="DI2" s="62" t="s">
        <v>164</v>
      </c>
      <c r="DJ2" s="62" t="s">
        <v>41</v>
      </c>
      <c r="DK2" s="62" t="s">
        <v>42</v>
      </c>
      <c r="DL2" s="62" t="s">
        <v>43</v>
      </c>
      <c r="DM2" s="62" t="s">
        <v>44</v>
      </c>
      <c r="DN2" s="62" t="s">
        <v>45</v>
      </c>
      <c r="DO2" s="62" t="s">
        <v>46</v>
      </c>
      <c r="DP2" s="62" t="s">
        <v>47</v>
      </c>
      <c r="DQ2" s="62" t="s">
        <v>48</v>
      </c>
    </row>
    <row r="3" spans="1:121" s="14" customFormat="1" ht="78.75" x14ac:dyDescent="0.2">
      <c r="A3" s="26">
        <v>2</v>
      </c>
      <c r="B3" s="28" t="s">
        <v>93</v>
      </c>
      <c r="C3" s="29" t="s">
        <v>94</v>
      </c>
      <c r="D3" s="28" t="s">
        <v>95</v>
      </c>
      <c r="E3" s="20" t="s">
        <v>96</v>
      </c>
      <c r="F3" s="32" t="s">
        <v>97</v>
      </c>
      <c r="G3" s="20">
        <v>90</v>
      </c>
      <c r="H3" s="20">
        <v>100</v>
      </c>
      <c r="I3" s="20" t="s">
        <v>98</v>
      </c>
      <c r="J3" s="20" t="s">
        <v>99</v>
      </c>
      <c r="K3" s="30" t="s">
        <v>100</v>
      </c>
      <c r="L3" s="20" t="s">
        <v>101</v>
      </c>
      <c r="M3" s="32" t="s">
        <v>102</v>
      </c>
      <c r="N3" s="20" t="s">
        <v>88</v>
      </c>
      <c r="O3" s="29">
        <v>0</v>
      </c>
      <c r="P3" s="33">
        <v>11</v>
      </c>
      <c r="Q3" s="33">
        <v>3</v>
      </c>
      <c r="R3" s="33">
        <v>4</v>
      </c>
      <c r="S3" s="33">
        <v>2</v>
      </c>
      <c r="T3" s="33">
        <v>2</v>
      </c>
      <c r="U3" s="21" t="s">
        <v>103</v>
      </c>
      <c r="V3" s="21" t="s">
        <v>104</v>
      </c>
      <c r="W3" s="21" t="s">
        <v>105</v>
      </c>
      <c r="X3" s="40">
        <f>SUM(Y3:AB3)</f>
        <v>59019203344.539078</v>
      </c>
      <c r="Y3" s="34">
        <v>13898434873</v>
      </c>
      <c r="Z3" s="34">
        <f t="shared" ref="Z3:AB4" si="0">+Y3*1.04</f>
        <v>14454372267.92</v>
      </c>
      <c r="AA3" s="34">
        <f t="shared" si="0"/>
        <v>15032547158.636801</v>
      </c>
      <c r="AB3" s="34">
        <f t="shared" si="0"/>
        <v>15633849044.982273</v>
      </c>
      <c r="AC3" s="20" t="s">
        <v>106</v>
      </c>
      <c r="AD3" s="20" t="s">
        <v>107</v>
      </c>
      <c r="AE3" s="22" t="s">
        <v>89</v>
      </c>
      <c r="AF3" s="22" t="s">
        <v>92</v>
      </c>
      <c r="AG3" s="23">
        <f>+Q3</f>
        <v>3</v>
      </c>
      <c r="AH3" s="24">
        <f t="shared" ref="AH3:AH11" si="1">+X3</f>
        <v>59019203344.539078</v>
      </c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25">
        <v>3</v>
      </c>
      <c r="BC3" s="25">
        <v>3</v>
      </c>
      <c r="BD3" s="37">
        <v>2898650542</v>
      </c>
      <c r="BE3" s="37"/>
      <c r="BF3" s="37">
        <v>2367571114.5</v>
      </c>
      <c r="BG3" s="37">
        <v>85315900.5</v>
      </c>
      <c r="BH3" s="37"/>
      <c r="BI3" s="37">
        <v>75000000</v>
      </c>
      <c r="BJ3" s="37"/>
      <c r="BK3" s="37">
        <v>370763527</v>
      </c>
      <c r="BL3" s="26"/>
      <c r="BM3" s="27">
        <f t="shared" ref="BM3:BM11" si="2">+BC3/AG3</f>
        <v>1</v>
      </c>
      <c r="BN3" s="22" t="s">
        <v>108</v>
      </c>
      <c r="BS3" s="27">
        <f t="shared" ref="BS3:BS11" si="3">+BC3/P3</f>
        <v>0.27272727272727271</v>
      </c>
      <c r="BT3" s="25">
        <f>+R3</f>
        <v>4</v>
      </c>
      <c r="BU3" s="25"/>
      <c r="BV3" s="25"/>
      <c r="BW3" s="25"/>
      <c r="BX3" s="25"/>
      <c r="BY3" s="25"/>
      <c r="BZ3" s="25"/>
      <c r="CA3" s="25"/>
      <c r="CB3" s="25"/>
      <c r="CC3" s="25"/>
      <c r="CD3" s="25">
        <v>2</v>
      </c>
      <c r="CE3" s="25">
        <v>2</v>
      </c>
      <c r="CF3" s="25">
        <v>4</v>
      </c>
      <c r="CG3" s="71">
        <v>4</v>
      </c>
      <c r="CH3" s="27">
        <v>0.64</v>
      </c>
      <c r="CI3" s="38">
        <v>42892516316</v>
      </c>
      <c r="CJ3" s="25">
        <v>0</v>
      </c>
      <c r="CK3" s="38">
        <v>15165663753</v>
      </c>
      <c r="CL3" s="38">
        <v>13655377000</v>
      </c>
      <c r="CM3" s="25">
        <v>0</v>
      </c>
      <c r="CN3" s="38">
        <v>9924791897</v>
      </c>
      <c r="CO3" s="25">
        <v>0</v>
      </c>
      <c r="CP3" s="38">
        <v>4146683666</v>
      </c>
      <c r="CQ3" s="25">
        <v>0</v>
      </c>
      <c r="CR3" s="31" t="s">
        <v>109</v>
      </c>
      <c r="CS3" s="41">
        <f>+CG3/BT3</f>
        <v>1</v>
      </c>
      <c r="CT3" s="27">
        <f>(BC3+CG3)/P3</f>
        <v>0.63636363636363635</v>
      </c>
      <c r="CU3" s="35">
        <v>90</v>
      </c>
      <c r="CV3" s="35">
        <f>+CU3/H3</f>
        <v>0.9</v>
      </c>
      <c r="CW3" s="72">
        <v>2</v>
      </c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/>
      <c r="DL3" s="63"/>
      <c r="DM3" s="63"/>
      <c r="DN3" s="63"/>
      <c r="DO3" s="63"/>
      <c r="DP3" s="63"/>
      <c r="DQ3" s="63"/>
    </row>
    <row r="4" spans="1:121" s="14" customFormat="1" ht="45" x14ac:dyDescent="0.2">
      <c r="A4" s="26">
        <v>2</v>
      </c>
      <c r="B4" s="28" t="s">
        <v>93</v>
      </c>
      <c r="C4" s="29" t="s">
        <v>94</v>
      </c>
      <c r="D4" s="28" t="s">
        <v>95</v>
      </c>
      <c r="E4" s="20" t="s">
        <v>110</v>
      </c>
      <c r="F4" s="32" t="s">
        <v>111</v>
      </c>
      <c r="G4" s="20">
        <v>35</v>
      </c>
      <c r="H4" s="20">
        <v>50</v>
      </c>
      <c r="I4" s="20" t="s">
        <v>112</v>
      </c>
      <c r="J4" s="20" t="s">
        <v>99</v>
      </c>
      <c r="K4" s="30" t="s">
        <v>100</v>
      </c>
      <c r="L4" s="20" t="s">
        <v>113</v>
      </c>
      <c r="M4" s="32" t="s">
        <v>114</v>
      </c>
      <c r="N4" s="20" t="s">
        <v>88</v>
      </c>
      <c r="O4" s="29">
        <v>0</v>
      </c>
      <c r="P4" s="33">
        <v>64</v>
      </c>
      <c r="Q4" s="33">
        <v>10</v>
      </c>
      <c r="R4" s="33">
        <v>14</v>
      </c>
      <c r="S4" s="33">
        <v>20</v>
      </c>
      <c r="T4" s="33">
        <v>20</v>
      </c>
      <c r="U4" s="21" t="s">
        <v>103</v>
      </c>
      <c r="V4" s="21" t="s">
        <v>104</v>
      </c>
      <c r="W4" s="21" t="s">
        <v>115</v>
      </c>
      <c r="X4" s="40">
        <f>SUM(Y4:AB4)</f>
        <v>37020976447.198273</v>
      </c>
      <c r="Y4" s="34">
        <v>8718071423</v>
      </c>
      <c r="Z4" s="34">
        <f t="shared" si="0"/>
        <v>9066794279.9200001</v>
      </c>
      <c r="AA4" s="34">
        <f t="shared" si="0"/>
        <v>9429466051.1168003</v>
      </c>
      <c r="AB4" s="34">
        <f t="shared" si="0"/>
        <v>9806644693.1614723</v>
      </c>
      <c r="AC4" s="20" t="s">
        <v>106</v>
      </c>
      <c r="AD4" s="20" t="s">
        <v>107</v>
      </c>
      <c r="AE4" s="22" t="s">
        <v>89</v>
      </c>
      <c r="AF4" s="22" t="s">
        <v>92</v>
      </c>
      <c r="AG4" s="23">
        <f>+Q4</f>
        <v>10</v>
      </c>
      <c r="AH4" s="24">
        <f t="shared" si="1"/>
        <v>37020976447.198273</v>
      </c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25">
        <v>2</v>
      </c>
      <c r="BC4" s="25">
        <v>10</v>
      </c>
      <c r="BD4" s="37">
        <v>2898650542</v>
      </c>
      <c r="BE4" s="37"/>
      <c r="BF4" s="37">
        <v>2367571114.5</v>
      </c>
      <c r="BG4" s="37">
        <v>85315900.5</v>
      </c>
      <c r="BH4" s="37"/>
      <c r="BI4" s="37">
        <v>75000000</v>
      </c>
      <c r="BJ4" s="37"/>
      <c r="BK4" s="37">
        <v>370763527</v>
      </c>
      <c r="BL4" s="26"/>
      <c r="BM4" s="27">
        <f t="shared" si="2"/>
        <v>1</v>
      </c>
      <c r="BN4" s="22" t="s">
        <v>108</v>
      </c>
      <c r="BS4" s="27">
        <f t="shared" si="3"/>
        <v>0.15625</v>
      </c>
      <c r="BT4" s="25">
        <f>+R4</f>
        <v>14</v>
      </c>
      <c r="BU4" s="25"/>
      <c r="BV4" s="25"/>
      <c r="BW4" s="25"/>
      <c r="BX4" s="25"/>
      <c r="BY4" s="25"/>
      <c r="BZ4" s="25"/>
      <c r="CA4" s="25"/>
      <c r="CB4" s="25"/>
      <c r="CC4" s="25"/>
      <c r="CD4" s="25">
        <v>6</v>
      </c>
      <c r="CE4" s="25">
        <v>6</v>
      </c>
      <c r="CF4" s="25">
        <v>9</v>
      </c>
      <c r="CG4" s="71">
        <v>9</v>
      </c>
      <c r="CH4" s="27">
        <v>0.3</v>
      </c>
      <c r="CI4" s="38">
        <v>42892516316</v>
      </c>
      <c r="CJ4" s="25">
        <v>0</v>
      </c>
      <c r="CK4" s="38">
        <v>15165663753</v>
      </c>
      <c r="CL4" s="38">
        <v>13655377000</v>
      </c>
      <c r="CM4" s="25">
        <v>0</v>
      </c>
      <c r="CN4" s="38">
        <v>9924791897</v>
      </c>
      <c r="CO4" s="25">
        <v>0</v>
      </c>
      <c r="CP4" s="38">
        <v>4146683666</v>
      </c>
      <c r="CQ4" s="25">
        <v>0</v>
      </c>
      <c r="CR4" s="31" t="s">
        <v>116</v>
      </c>
      <c r="CS4" s="41">
        <f>+CG4/BT4</f>
        <v>0.6428571428571429</v>
      </c>
      <c r="CT4" s="27">
        <f>(BC4+CG4)/P4</f>
        <v>0.296875</v>
      </c>
      <c r="CU4" s="35"/>
      <c r="CV4" s="35"/>
      <c r="CW4" s="72">
        <v>20</v>
      </c>
      <c r="CX4" s="63"/>
      <c r="CY4" s="63"/>
      <c r="CZ4" s="63"/>
      <c r="DA4" s="63"/>
      <c r="DB4" s="63"/>
      <c r="DC4" s="63"/>
      <c r="DD4" s="63"/>
      <c r="DE4" s="63"/>
      <c r="DF4" s="63"/>
      <c r="DG4" s="63"/>
      <c r="DH4" s="63"/>
      <c r="DI4" s="63"/>
      <c r="DJ4" s="63"/>
      <c r="DK4" s="63"/>
      <c r="DL4" s="63"/>
      <c r="DM4" s="63"/>
      <c r="DN4" s="63"/>
      <c r="DO4" s="63"/>
      <c r="DP4" s="63"/>
      <c r="DQ4" s="63"/>
    </row>
    <row r="5" spans="1:121" s="14" customFormat="1" ht="56.25" x14ac:dyDescent="0.2">
      <c r="A5" s="26">
        <v>2</v>
      </c>
      <c r="B5" s="28" t="s">
        <v>93</v>
      </c>
      <c r="C5" s="29" t="s">
        <v>94</v>
      </c>
      <c r="D5" s="28" t="s">
        <v>95</v>
      </c>
      <c r="E5" s="20" t="s">
        <v>117</v>
      </c>
      <c r="F5" s="32" t="s">
        <v>118</v>
      </c>
      <c r="G5" s="20">
        <v>17</v>
      </c>
      <c r="H5" s="20">
        <v>35</v>
      </c>
      <c r="I5" s="20" t="s">
        <v>119</v>
      </c>
      <c r="J5" s="20" t="s">
        <v>99</v>
      </c>
      <c r="K5" s="30" t="s">
        <v>100</v>
      </c>
      <c r="L5" s="20" t="s">
        <v>120</v>
      </c>
      <c r="M5" s="32" t="s">
        <v>121</v>
      </c>
      <c r="N5" s="20" t="s">
        <v>88</v>
      </c>
      <c r="O5" s="29">
        <v>0</v>
      </c>
      <c r="P5" s="33">
        <v>9</v>
      </c>
      <c r="Q5" s="33">
        <v>3</v>
      </c>
      <c r="R5" s="33">
        <v>2</v>
      </c>
      <c r="S5" s="33">
        <v>2</v>
      </c>
      <c r="T5" s="33">
        <v>2</v>
      </c>
      <c r="U5" s="21" t="s">
        <v>103</v>
      </c>
      <c r="V5" s="21" t="s">
        <v>104</v>
      </c>
      <c r="W5" s="21" t="s">
        <v>105</v>
      </c>
      <c r="X5" s="29">
        <v>0</v>
      </c>
      <c r="Y5" s="29">
        <v>0</v>
      </c>
      <c r="Z5" s="29">
        <v>0</v>
      </c>
      <c r="AA5" s="29">
        <v>0</v>
      </c>
      <c r="AB5" s="29">
        <v>0</v>
      </c>
      <c r="AC5" s="20" t="s">
        <v>106</v>
      </c>
      <c r="AD5" s="20" t="s">
        <v>107</v>
      </c>
      <c r="AE5" s="22" t="s">
        <v>89</v>
      </c>
      <c r="AF5" s="22" t="s">
        <v>92</v>
      </c>
      <c r="AG5" s="23">
        <f>+Q5</f>
        <v>3</v>
      </c>
      <c r="AH5" s="24">
        <f t="shared" si="1"/>
        <v>0</v>
      </c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25">
        <v>2</v>
      </c>
      <c r="BC5" s="25">
        <v>3</v>
      </c>
      <c r="BD5" s="37">
        <v>2898650542</v>
      </c>
      <c r="BE5" s="37">
        <v>0</v>
      </c>
      <c r="BF5" s="37">
        <v>2367571114.5</v>
      </c>
      <c r="BG5" s="37">
        <v>85315900.5</v>
      </c>
      <c r="BH5" s="37"/>
      <c r="BI5" s="37">
        <v>75000000</v>
      </c>
      <c r="BJ5" s="37"/>
      <c r="BK5" s="37">
        <v>370763527</v>
      </c>
      <c r="BL5" s="26"/>
      <c r="BM5" s="27">
        <f t="shared" si="2"/>
        <v>1</v>
      </c>
      <c r="BN5" s="22" t="s">
        <v>108</v>
      </c>
      <c r="BS5" s="27">
        <f t="shared" si="3"/>
        <v>0.33333333333333331</v>
      </c>
      <c r="BT5" s="25">
        <f>+R5</f>
        <v>2</v>
      </c>
      <c r="BU5" s="25"/>
      <c r="BV5" s="25"/>
      <c r="BW5" s="25"/>
      <c r="BX5" s="25"/>
      <c r="BY5" s="25"/>
      <c r="BZ5" s="25"/>
      <c r="CA5" s="25"/>
      <c r="CB5" s="25"/>
      <c r="CC5" s="25"/>
      <c r="CD5" s="25">
        <v>1</v>
      </c>
      <c r="CE5" s="25">
        <v>1</v>
      </c>
      <c r="CF5" s="25">
        <v>2</v>
      </c>
      <c r="CG5" s="71">
        <v>2</v>
      </c>
      <c r="CH5" s="27">
        <v>0.56000000000000005</v>
      </c>
      <c r="CI5" s="38">
        <v>42892516316</v>
      </c>
      <c r="CJ5" s="25">
        <v>0</v>
      </c>
      <c r="CK5" s="38">
        <v>15165663753</v>
      </c>
      <c r="CL5" s="38">
        <v>13655377000</v>
      </c>
      <c r="CM5" s="25">
        <v>0</v>
      </c>
      <c r="CN5" s="38">
        <v>9924791897</v>
      </c>
      <c r="CO5" s="25">
        <v>0</v>
      </c>
      <c r="CP5" s="38">
        <v>4146683666</v>
      </c>
      <c r="CQ5" s="25">
        <v>0</v>
      </c>
      <c r="CR5" s="31" t="s">
        <v>122</v>
      </c>
      <c r="CS5" s="41">
        <f>+CG5/BT5</f>
        <v>1</v>
      </c>
      <c r="CT5" s="27">
        <f>(BC5+CG5)/P5</f>
        <v>0.55555555555555558</v>
      </c>
      <c r="CU5" s="35"/>
      <c r="CV5" s="35"/>
      <c r="CW5" s="72">
        <v>2</v>
      </c>
      <c r="CX5" s="63"/>
      <c r="CY5" s="63"/>
      <c r="CZ5" s="63"/>
      <c r="DA5" s="63"/>
      <c r="DB5" s="63"/>
      <c r="DC5" s="63"/>
      <c r="DD5" s="63"/>
      <c r="DE5" s="63"/>
      <c r="DF5" s="63"/>
      <c r="DG5" s="63"/>
      <c r="DH5" s="63"/>
      <c r="DI5" s="63"/>
      <c r="DJ5" s="63"/>
      <c r="DK5" s="63"/>
      <c r="DL5" s="63"/>
      <c r="DM5" s="63"/>
      <c r="DN5" s="63"/>
      <c r="DO5" s="63"/>
      <c r="DP5" s="63"/>
      <c r="DQ5" s="63"/>
    </row>
    <row r="6" spans="1:121" s="14" customFormat="1" ht="101.25" x14ac:dyDescent="0.2">
      <c r="A6" s="26">
        <v>2</v>
      </c>
      <c r="B6" s="28" t="s">
        <v>93</v>
      </c>
      <c r="C6" s="29" t="s">
        <v>94</v>
      </c>
      <c r="D6" s="28" t="s">
        <v>95</v>
      </c>
      <c r="E6" s="20" t="s">
        <v>123</v>
      </c>
      <c r="F6" s="32" t="s">
        <v>124</v>
      </c>
      <c r="G6" s="20">
        <v>44</v>
      </c>
      <c r="H6" s="20">
        <v>55</v>
      </c>
      <c r="I6" s="20" t="s">
        <v>125</v>
      </c>
      <c r="J6" s="20" t="s">
        <v>99</v>
      </c>
      <c r="K6" s="30" t="s">
        <v>100</v>
      </c>
      <c r="L6" s="20" t="s">
        <v>126</v>
      </c>
      <c r="M6" s="32" t="s">
        <v>127</v>
      </c>
      <c r="N6" s="20" t="s">
        <v>88</v>
      </c>
      <c r="O6" s="29">
        <v>0</v>
      </c>
      <c r="P6" s="33">
        <v>6</v>
      </c>
      <c r="Q6" s="33">
        <v>2</v>
      </c>
      <c r="R6" s="33">
        <v>2</v>
      </c>
      <c r="S6" s="33">
        <v>1</v>
      </c>
      <c r="T6" s="33">
        <v>1</v>
      </c>
      <c r="U6" s="21" t="s">
        <v>103</v>
      </c>
      <c r="V6" s="21" t="s">
        <v>104</v>
      </c>
      <c r="W6" s="21" t="s">
        <v>105</v>
      </c>
      <c r="X6" s="29">
        <v>0</v>
      </c>
      <c r="Y6" s="29">
        <v>0</v>
      </c>
      <c r="Z6" s="29">
        <v>0</v>
      </c>
      <c r="AA6" s="29">
        <v>0</v>
      </c>
      <c r="AB6" s="29">
        <v>0</v>
      </c>
      <c r="AC6" s="20" t="s">
        <v>106</v>
      </c>
      <c r="AD6" s="20" t="s">
        <v>107</v>
      </c>
      <c r="AE6" s="22" t="s">
        <v>89</v>
      </c>
      <c r="AF6" s="22" t="s">
        <v>92</v>
      </c>
      <c r="AG6" s="23">
        <f>+Q6</f>
        <v>2</v>
      </c>
      <c r="AH6" s="24">
        <f t="shared" si="1"/>
        <v>0</v>
      </c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25">
        <v>2</v>
      </c>
      <c r="BC6" s="25">
        <v>2</v>
      </c>
      <c r="BD6" s="37">
        <v>2898650542</v>
      </c>
      <c r="BE6" s="37">
        <v>0</v>
      </c>
      <c r="BF6" s="37">
        <v>2367571114.5</v>
      </c>
      <c r="BG6" s="37">
        <v>85315900.5</v>
      </c>
      <c r="BH6" s="37"/>
      <c r="BI6" s="37">
        <v>75000000</v>
      </c>
      <c r="BJ6" s="37"/>
      <c r="BK6" s="37">
        <v>370763527</v>
      </c>
      <c r="BL6" s="26"/>
      <c r="BM6" s="27">
        <f t="shared" si="2"/>
        <v>1</v>
      </c>
      <c r="BN6" s="22" t="s">
        <v>128</v>
      </c>
      <c r="BS6" s="27">
        <f t="shared" si="3"/>
        <v>0.33333333333333331</v>
      </c>
      <c r="BT6" s="25">
        <f>+R6</f>
        <v>2</v>
      </c>
      <c r="BU6" s="25"/>
      <c r="BV6" s="25"/>
      <c r="BW6" s="25"/>
      <c r="BX6" s="25"/>
      <c r="BY6" s="25"/>
      <c r="BZ6" s="25"/>
      <c r="CA6" s="25"/>
      <c r="CB6" s="25"/>
      <c r="CC6" s="25"/>
      <c r="CD6" s="25">
        <v>1</v>
      </c>
      <c r="CE6" s="25">
        <v>1</v>
      </c>
      <c r="CF6" s="25">
        <v>2</v>
      </c>
      <c r="CG6" s="71">
        <v>2</v>
      </c>
      <c r="CH6" s="27">
        <v>0.67</v>
      </c>
      <c r="CI6" s="38">
        <f t="shared" ref="CI6" si="4">SUBTOTAL(9,CK6:CP6)</f>
        <v>42892516316</v>
      </c>
      <c r="CJ6" s="25">
        <v>0</v>
      </c>
      <c r="CK6" s="38">
        <v>15165663753</v>
      </c>
      <c r="CL6" s="38">
        <v>13655377000</v>
      </c>
      <c r="CM6" s="25">
        <v>0</v>
      </c>
      <c r="CN6" s="38">
        <v>9924791897</v>
      </c>
      <c r="CO6" s="25">
        <v>0</v>
      </c>
      <c r="CP6" s="38">
        <v>4146683666</v>
      </c>
      <c r="CQ6" s="25">
        <v>0</v>
      </c>
      <c r="CR6" s="31" t="s">
        <v>129</v>
      </c>
      <c r="CS6" s="41">
        <f>+CG6/BT6</f>
        <v>1</v>
      </c>
      <c r="CT6" s="27">
        <f>(BC6+CG6)/P6</f>
        <v>0.66666666666666663</v>
      </c>
      <c r="CU6" s="20"/>
      <c r="CV6" s="20"/>
      <c r="CW6" s="72">
        <v>1</v>
      </c>
      <c r="CX6" s="63"/>
      <c r="CY6" s="63"/>
      <c r="CZ6" s="63"/>
      <c r="DA6" s="63"/>
      <c r="DB6" s="63"/>
      <c r="DC6" s="63"/>
      <c r="DD6" s="63"/>
      <c r="DE6" s="63"/>
      <c r="DF6" s="63"/>
      <c r="DG6" s="63"/>
      <c r="DH6" s="63"/>
      <c r="DI6" s="63"/>
      <c r="DJ6" s="63"/>
      <c r="DK6" s="63"/>
      <c r="DL6" s="63"/>
      <c r="DM6" s="63"/>
      <c r="DN6" s="63"/>
      <c r="DO6" s="63"/>
      <c r="DP6" s="63"/>
      <c r="DQ6" s="63"/>
    </row>
    <row r="7" spans="1:121" s="14" customFormat="1" ht="45" x14ac:dyDescent="0.2">
      <c r="A7" s="26">
        <v>2</v>
      </c>
      <c r="B7" s="28" t="s">
        <v>93</v>
      </c>
      <c r="C7" s="29" t="s">
        <v>94</v>
      </c>
      <c r="D7" s="28" t="s">
        <v>95</v>
      </c>
      <c r="E7" s="20" t="s">
        <v>130</v>
      </c>
      <c r="F7" s="32" t="s">
        <v>131</v>
      </c>
      <c r="G7" s="20">
        <v>0</v>
      </c>
      <c r="H7" s="20">
        <v>3000</v>
      </c>
      <c r="I7" s="20" t="s">
        <v>132</v>
      </c>
      <c r="J7" s="20" t="s">
        <v>99</v>
      </c>
      <c r="K7" s="30" t="s">
        <v>100</v>
      </c>
      <c r="L7" s="20" t="s">
        <v>133</v>
      </c>
      <c r="M7" s="32" t="s">
        <v>134</v>
      </c>
      <c r="N7" s="20" t="s">
        <v>88</v>
      </c>
      <c r="O7" s="29">
        <v>0</v>
      </c>
      <c r="P7" s="33">
        <v>3000</v>
      </c>
      <c r="Q7" s="33">
        <v>100</v>
      </c>
      <c r="R7" s="33">
        <v>0</v>
      </c>
      <c r="S7" s="33">
        <v>1500</v>
      </c>
      <c r="T7" s="33">
        <v>1400</v>
      </c>
      <c r="U7" s="21" t="s">
        <v>103</v>
      </c>
      <c r="V7" s="21" t="s">
        <v>104</v>
      </c>
      <c r="W7" s="21" t="s">
        <v>105</v>
      </c>
      <c r="X7" s="29">
        <v>0</v>
      </c>
      <c r="Y7" s="29">
        <v>0</v>
      </c>
      <c r="Z7" s="29">
        <v>0</v>
      </c>
      <c r="AA7" s="29">
        <v>0</v>
      </c>
      <c r="AB7" s="29">
        <v>0</v>
      </c>
      <c r="AC7" s="20" t="s">
        <v>135</v>
      </c>
      <c r="AD7" s="20" t="s">
        <v>136</v>
      </c>
      <c r="AE7" s="22" t="s">
        <v>89</v>
      </c>
      <c r="AF7" s="22" t="s">
        <v>90</v>
      </c>
      <c r="AG7" s="23">
        <v>100</v>
      </c>
      <c r="AH7" s="24">
        <f t="shared" si="1"/>
        <v>0</v>
      </c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25">
        <v>100</v>
      </c>
      <c r="BC7" s="25">
        <v>100</v>
      </c>
      <c r="BD7" s="37">
        <v>0</v>
      </c>
      <c r="BE7" s="37">
        <v>0</v>
      </c>
      <c r="BF7" s="37"/>
      <c r="BG7" s="37"/>
      <c r="BH7" s="37"/>
      <c r="BI7" s="37"/>
      <c r="BJ7" s="37"/>
      <c r="BK7" s="37"/>
      <c r="BL7" s="26"/>
      <c r="BM7" s="27">
        <f t="shared" si="2"/>
        <v>1</v>
      </c>
      <c r="BN7" s="22"/>
      <c r="BS7" s="27">
        <f t="shared" si="3"/>
        <v>3.3333333333333333E-2</v>
      </c>
      <c r="BT7" s="25">
        <f>+R7</f>
        <v>0</v>
      </c>
      <c r="BU7" s="25"/>
      <c r="BV7" s="25"/>
      <c r="BW7" s="25"/>
      <c r="BX7" s="25"/>
      <c r="BY7" s="25"/>
      <c r="BZ7" s="25"/>
      <c r="CA7" s="25"/>
      <c r="CB7" s="25"/>
      <c r="CC7" s="25"/>
      <c r="CD7" s="25">
        <v>0</v>
      </c>
      <c r="CE7" s="25">
        <v>0</v>
      </c>
      <c r="CF7" s="25">
        <v>0</v>
      </c>
      <c r="CG7" s="71">
        <v>0</v>
      </c>
      <c r="CH7" s="27">
        <v>0.03</v>
      </c>
      <c r="CI7" s="25">
        <v>0</v>
      </c>
      <c r="CJ7" s="25">
        <v>0</v>
      </c>
      <c r="CK7" s="25">
        <v>0</v>
      </c>
      <c r="CL7" s="25">
        <v>0</v>
      </c>
      <c r="CM7" s="25">
        <v>0</v>
      </c>
      <c r="CN7" s="25">
        <v>0</v>
      </c>
      <c r="CO7" s="25">
        <v>0</v>
      </c>
      <c r="CP7" s="25">
        <v>0</v>
      </c>
      <c r="CQ7" s="25">
        <v>0</v>
      </c>
      <c r="CR7" s="31"/>
      <c r="CS7" s="41" t="s">
        <v>91</v>
      </c>
      <c r="CT7" s="27">
        <f>(BC7+CG7)/P7</f>
        <v>3.3333333333333333E-2</v>
      </c>
      <c r="CU7" s="20"/>
      <c r="CV7" s="20"/>
      <c r="CW7" s="72"/>
      <c r="CX7" s="63"/>
      <c r="CY7" s="63"/>
      <c r="CZ7" s="63"/>
      <c r="DA7" s="63"/>
      <c r="DB7" s="63"/>
      <c r="DC7" s="63"/>
      <c r="DD7" s="63"/>
      <c r="DE7" s="63"/>
      <c r="DF7" s="63"/>
      <c r="DG7" s="63"/>
      <c r="DH7" s="63"/>
      <c r="DI7" s="63"/>
      <c r="DJ7" s="63"/>
      <c r="DK7" s="63"/>
      <c r="DL7" s="63"/>
      <c r="DM7" s="63"/>
      <c r="DN7" s="63"/>
      <c r="DO7" s="63"/>
      <c r="DP7" s="63"/>
      <c r="DQ7" s="63"/>
    </row>
    <row r="8" spans="1:121" s="14" customFormat="1" ht="67.5" x14ac:dyDescent="0.2">
      <c r="A8" s="26">
        <v>2</v>
      </c>
      <c r="B8" s="28" t="s">
        <v>93</v>
      </c>
      <c r="C8" s="29" t="s">
        <v>94</v>
      </c>
      <c r="D8" s="28" t="s">
        <v>95</v>
      </c>
      <c r="E8" s="20" t="s">
        <v>137</v>
      </c>
      <c r="F8" s="32" t="s">
        <v>138</v>
      </c>
      <c r="G8" s="20">
        <v>36</v>
      </c>
      <c r="H8" s="20">
        <v>45</v>
      </c>
      <c r="I8" s="20" t="s">
        <v>139</v>
      </c>
      <c r="J8" s="20" t="s">
        <v>140</v>
      </c>
      <c r="K8" s="30" t="s">
        <v>141</v>
      </c>
      <c r="L8" s="20" t="s">
        <v>142</v>
      </c>
      <c r="M8" s="32" t="s">
        <v>143</v>
      </c>
      <c r="N8" s="20" t="s">
        <v>88</v>
      </c>
      <c r="O8" s="29">
        <v>0</v>
      </c>
      <c r="P8" s="20">
        <v>45</v>
      </c>
      <c r="Q8" s="33">
        <v>25</v>
      </c>
      <c r="R8" s="33">
        <v>14</v>
      </c>
      <c r="S8" s="33">
        <v>3</v>
      </c>
      <c r="T8" s="33">
        <v>3</v>
      </c>
      <c r="U8" s="21" t="s">
        <v>103</v>
      </c>
      <c r="V8" s="21" t="s">
        <v>104</v>
      </c>
      <c r="W8" s="21" t="s">
        <v>105</v>
      </c>
      <c r="X8" s="29">
        <v>0</v>
      </c>
      <c r="Y8" s="29">
        <v>0</v>
      </c>
      <c r="Z8" s="29">
        <v>0</v>
      </c>
      <c r="AA8" s="29">
        <v>0</v>
      </c>
      <c r="AB8" s="29">
        <v>0</v>
      </c>
      <c r="AC8" s="20" t="s">
        <v>106</v>
      </c>
      <c r="AD8" s="20" t="s">
        <v>136</v>
      </c>
      <c r="AE8" s="22" t="s">
        <v>89</v>
      </c>
      <c r="AF8" s="22" t="s">
        <v>90</v>
      </c>
      <c r="AG8" s="23">
        <f>+Q8</f>
        <v>25</v>
      </c>
      <c r="AH8" s="24">
        <f t="shared" si="1"/>
        <v>0</v>
      </c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25">
        <v>25</v>
      </c>
      <c r="BC8" s="25">
        <v>25</v>
      </c>
      <c r="BD8" s="37">
        <v>800000000</v>
      </c>
      <c r="BE8" s="37">
        <v>0</v>
      </c>
      <c r="BF8" s="37">
        <v>800000000</v>
      </c>
      <c r="BG8" s="37"/>
      <c r="BH8" s="37"/>
      <c r="BI8" s="37"/>
      <c r="BJ8" s="37"/>
      <c r="BK8" s="37"/>
      <c r="BL8" s="26"/>
      <c r="BM8" s="27">
        <f t="shared" si="2"/>
        <v>1</v>
      </c>
      <c r="BN8" s="22" t="s">
        <v>144</v>
      </c>
      <c r="BS8" s="27">
        <f t="shared" si="3"/>
        <v>0.55555555555555558</v>
      </c>
      <c r="BT8" s="25">
        <f>+R8</f>
        <v>14</v>
      </c>
      <c r="BU8" s="25"/>
      <c r="BV8" s="25"/>
      <c r="BW8" s="25"/>
      <c r="BX8" s="25"/>
      <c r="BY8" s="25"/>
      <c r="BZ8" s="25"/>
      <c r="CA8" s="25"/>
      <c r="CB8" s="25"/>
      <c r="CC8" s="25"/>
      <c r="CD8" s="25">
        <v>10</v>
      </c>
      <c r="CE8" s="25">
        <v>10</v>
      </c>
      <c r="CF8" s="25">
        <v>14</v>
      </c>
      <c r="CG8" s="71">
        <v>14</v>
      </c>
      <c r="CH8" s="27">
        <v>0.87</v>
      </c>
      <c r="CI8" s="25">
        <v>0</v>
      </c>
      <c r="CJ8" s="25">
        <v>0</v>
      </c>
      <c r="CK8" s="25">
        <v>0</v>
      </c>
      <c r="CL8" s="25">
        <v>0</v>
      </c>
      <c r="CM8" s="25">
        <v>0</v>
      </c>
      <c r="CN8" s="25">
        <v>0</v>
      </c>
      <c r="CO8" s="25">
        <v>0</v>
      </c>
      <c r="CP8" s="25">
        <v>0</v>
      </c>
      <c r="CQ8" s="25">
        <v>0</v>
      </c>
      <c r="CR8" s="31" t="s">
        <v>144</v>
      </c>
      <c r="CS8" s="41">
        <f>+CG8/BT8</f>
        <v>1</v>
      </c>
      <c r="CT8" s="27">
        <f>(BC8+CG8)/P8</f>
        <v>0.8666666666666667</v>
      </c>
      <c r="CU8" s="20"/>
      <c r="CV8" s="20"/>
      <c r="CW8" s="73">
        <v>5</v>
      </c>
      <c r="CX8" s="63"/>
      <c r="CY8" s="63"/>
      <c r="CZ8" s="63"/>
      <c r="DA8" s="63"/>
      <c r="DB8" s="63"/>
      <c r="DC8" s="63"/>
      <c r="DD8" s="63"/>
      <c r="DE8" s="63"/>
      <c r="DF8" s="63"/>
      <c r="DG8" s="63"/>
      <c r="DH8" s="63"/>
      <c r="DI8" s="63"/>
      <c r="DJ8" s="63"/>
      <c r="DK8" s="63"/>
      <c r="DL8" s="63"/>
      <c r="DM8" s="63"/>
      <c r="DN8" s="63"/>
      <c r="DO8" s="63"/>
      <c r="DP8" s="63"/>
      <c r="DQ8" s="63"/>
    </row>
    <row r="9" spans="1:121" s="14" customFormat="1" ht="56.25" x14ac:dyDescent="0.2">
      <c r="A9" s="26">
        <v>2</v>
      </c>
      <c r="B9" s="28" t="s">
        <v>93</v>
      </c>
      <c r="C9" s="29" t="s">
        <v>94</v>
      </c>
      <c r="D9" s="28" t="s">
        <v>95</v>
      </c>
      <c r="E9" s="20" t="s">
        <v>145</v>
      </c>
      <c r="F9" s="32" t="s">
        <v>146</v>
      </c>
      <c r="G9" s="20">
        <v>26</v>
      </c>
      <c r="H9" s="20">
        <v>21</v>
      </c>
      <c r="I9" s="20" t="s">
        <v>147</v>
      </c>
      <c r="J9" s="20" t="s">
        <v>140</v>
      </c>
      <c r="K9" s="30" t="s">
        <v>141</v>
      </c>
      <c r="L9" s="20" t="s">
        <v>148</v>
      </c>
      <c r="M9" s="32" t="s">
        <v>149</v>
      </c>
      <c r="N9" s="20" t="s">
        <v>88</v>
      </c>
      <c r="O9" s="29">
        <v>0</v>
      </c>
      <c r="P9" s="20">
        <v>5</v>
      </c>
      <c r="Q9" s="33">
        <v>4</v>
      </c>
      <c r="R9" s="33">
        <v>0</v>
      </c>
      <c r="S9" s="33">
        <v>1</v>
      </c>
      <c r="T9" s="33">
        <v>0</v>
      </c>
      <c r="U9" s="21" t="s">
        <v>103</v>
      </c>
      <c r="V9" s="21" t="s">
        <v>104</v>
      </c>
      <c r="W9" s="21" t="s">
        <v>105</v>
      </c>
      <c r="X9" s="29">
        <v>0</v>
      </c>
      <c r="Y9" s="29">
        <v>0</v>
      </c>
      <c r="Z9" s="29">
        <v>0</v>
      </c>
      <c r="AA9" s="29">
        <v>0</v>
      </c>
      <c r="AB9" s="29">
        <v>0</v>
      </c>
      <c r="AC9" s="20" t="s">
        <v>135</v>
      </c>
      <c r="AD9" s="20" t="s">
        <v>136</v>
      </c>
      <c r="AE9" s="39" t="s">
        <v>150</v>
      </c>
      <c r="AF9" s="22" t="s">
        <v>92</v>
      </c>
      <c r="AG9" s="23">
        <v>4</v>
      </c>
      <c r="AH9" s="24">
        <f t="shared" si="1"/>
        <v>0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25">
        <v>4</v>
      </c>
      <c r="BC9" s="25">
        <v>4</v>
      </c>
      <c r="BD9" s="37">
        <v>0</v>
      </c>
      <c r="BE9" s="37">
        <v>0</v>
      </c>
      <c r="BF9" s="37"/>
      <c r="BG9" s="37"/>
      <c r="BH9" s="37"/>
      <c r="BI9" s="37"/>
      <c r="BJ9" s="37"/>
      <c r="BK9" s="37"/>
      <c r="BL9" s="26"/>
      <c r="BM9" s="27">
        <f t="shared" si="2"/>
        <v>1</v>
      </c>
      <c r="BN9" s="22"/>
      <c r="BS9" s="27">
        <f t="shared" si="3"/>
        <v>0.8</v>
      </c>
      <c r="BT9" s="25">
        <f>+R9</f>
        <v>0</v>
      </c>
      <c r="BU9" s="25"/>
      <c r="BV9" s="25"/>
      <c r="BW9" s="25"/>
      <c r="BX9" s="25"/>
      <c r="BY9" s="25"/>
      <c r="BZ9" s="25"/>
      <c r="CA9" s="25"/>
      <c r="CB9" s="25"/>
      <c r="CC9" s="25"/>
      <c r="CD9" s="25">
        <v>0</v>
      </c>
      <c r="CE9" s="25">
        <v>0</v>
      </c>
      <c r="CF9" s="25">
        <v>0</v>
      </c>
      <c r="CG9" s="71">
        <v>0</v>
      </c>
      <c r="CH9" s="27">
        <v>0.8</v>
      </c>
      <c r="CI9" s="25">
        <v>0</v>
      </c>
      <c r="CJ9" s="25">
        <v>0</v>
      </c>
      <c r="CK9" s="25">
        <v>0</v>
      </c>
      <c r="CL9" s="25">
        <v>0</v>
      </c>
      <c r="CM9" s="25">
        <v>0</v>
      </c>
      <c r="CN9" s="25">
        <v>0</v>
      </c>
      <c r="CO9" s="25">
        <v>0</v>
      </c>
      <c r="CP9" s="25">
        <v>0</v>
      </c>
      <c r="CQ9" s="25">
        <v>0</v>
      </c>
      <c r="CR9" s="31"/>
      <c r="CS9" s="41" t="s">
        <v>91</v>
      </c>
      <c r="CT9" s="27">
        <f>(BC9+CG9)/P9</f>
        <v>0.8</v>
      </c>
      <c r="CU9" s="20"/>
      <c r="CV9" s="20"/>
      <c r="CW9" s="73">
        <v>2</v>
      </c>
      <c r="CX9" s="63"/>
      <c r="CY9" s="63"/>
      <c r="CZ9" s="63"/>
      <c r="DA9" s="63"/>
      <c r="DB9" s="63"/>
      <c r="DC9" s="63"/>
      <c r="DD9" s="63"/>
      <c r="DE9" s="63"/>
      <c r="DF9" s="63"/>
      <c r="DG9" s="63"/>
      <c r="DH9" s="63"/>
      <c r="DI9" s="63"/>
      <c r="DJ9" s="63"/>
      <c r="DK9" s="63"/>
      <c r="DL9" s="63"/>
      <c r="DM9" s="63"/>
      <c r="DN9" s="63"/>
      <c r="DO9" s="63"/>
      <c r="DP9" s="63"/>
      <c r="DQ9" s="63"/>
    </row>
    <row r="10" spans="1:121" s="14" customFormat="1" ht="45" x14ac:dyDescent="0.2">
      <c r="A10" s="26">
        <v>2</v>
      </c>
      <c r="B10" s="28" t="s">
        <v>93</v>
      </c>
      <c r="C10" s="29" t="s">
        <v>94</v>
      </c>
      <c r="D10" s="28" t="s">
        <v>95</v>
      </c>
      <c r="E10" s="20" t="s">
        <v>151</v>
      </c>
      <c r="F10" s="32" t="s">
        <v>152</v>
      </c>
      <c r="G10" s="20">
        <v>13</v>
      </c>
      <c r="H10" s="20">
        <v>18</v>
      </c>
      <c r="I10" s="20" t="s">
        <v>153</v>
      </c>
      <c r="J10" s="20" t="s">
        <v>140</v>
      </c>
      <c r="K10" s="30" t="s">
        <v>141</v>
      </c>
      <c r="L10" s="20" t="s">
        <v>154</v>
      </c>
      <c r="M10" s="32" t="s">
        <v>155</v>
      </c>
      <c r="N10" s="20" t="s">
        <v>88</v>
      </c>
      <c r="O10" s="29">
        <v>13</v>
      </c>
      <c r="P10" s="33">
        <v>18</v>
      </c>
      <c r="Q10" s="33">
        <v>14</v>
      </c>
      <c r="R10" s="33">
        <v>15</v>
      </c>
      <c r="S10" s="33">
        <v>16</v>
      </c>
      <c r="T10" s="33">
        <v>18</v>
      </c>
      <c r="U10" s="21" t="s">
        <v>103</v>
      </c>
      <c r="V10" s="21" t="s">
        <v>104</v>
      </c>
      <c r="W10" s="21" t="s">
        <v>105</v>
      </c>
      <c r="X10" s="29">
        <v>0</v>
      </c>
      <c r="Y10" s="29">
        <v>0</v>
      </c>
      <c r="Z10" s="29">
        <v>0</v>
      </c>
      <c r="AA10" s="29">
        <v>0</v>
      </c>
      <c r="AB10" s="29">
        <v>0</v>
      </c>
      <c r="AC10" s="20" t="s">
        <v>135</v>
      </c>
      <c r="AD10" s="20" t="s">
        <v>136</v>
      </c>
      <c r="AE10" s="39" t="s">
        <v>150</v>
      </c>
      <c r="AF10" s="22" t="s">
        <v>92</v>
      </c>
      <c r="AG10" s="23">
        <v>14</v>
      </c>
      <c r="AH10" s="24">
        <f t="shared" si="1"/>
        <v>0</v>
      </c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25">
        <v>4</v>
      </c>
      <c r="BC10" s="25">
        <v>14</v>
      </c>
      <c r="BD10" s="37">
        <v>0</v>
      </c>
      <c r="BE10" s="37">
        <v>0</v>
      </c>
      <c r="BF10" s="37"/>
      <c r="BG10" s="37"/>
      <c r="BH10" s="37"/>
      <c r="BI10" s="37"/>
      <c r="BJ10" s="37"/>
      <c r="BK10" s="37"/>
      <c r="BL10" s="26"/>
      <c r="BM10" s="27">
        <f t="shared" si="2"/>
        <v>1</v>
      </c>
      <c r="BN10" s="22"/>
      <c r="BS10" s="27">
        <f t="shared" si="3"/>
        <v>0.77777777777777779</v>
      </c>
      <c r="BT10" s="25">
        <f>+R10</f>
        <v>15</v>
      </c>
      <c r="BU10" s="25"/>
      <c r="BV10" s="25"/>
      <c r="BW10" s="25"/>
      <c r="BX10" s="25"/>
      <c r="BY10" s="25"/>
      <c r="BZ10" s="25"/>
      <c r="CA10" s="25"/>
      <c r="CB10" s="25"/>
      <c r="CC10" s="25"/>
      <c r="CD10" s="25">
        <v>13</v>
      </c>
      <c r="CE10" s="25">
        <v>13</v>
      </c>
      <c r="CF10" s="25">
        <v>15</v>
      </c>
      <c r="CG10" s="71">
        <v>15</v>
      </c>
      <c r="CH10" s="27">
        <v>0.83</v>
      </c>
      <c r="CI10" s="25">
        <v>0</v>
      </c>
      <c r="CJ10" s="25">
        <v>0</v>
      </c>
      <c r="CK10" s="25">
        <v>0</v>
      </c>
      <c r="CL10" s="25">
        <v>0</v>
      </c>
      <c r="CM10" s="25">
        <v>0</v>
      </c>
      <c r="CN10" s="25">
        <v>0</v>
      </c>
      <c r="CO10" s="25">
        <v>0</v>
      </c>
      <c r="CP10" s="25">
        <v>0</v>
      </c>
      <c r="CQ10" s="25">
        <v>0</v>
      </c>
      <c r="CR10" s="31"/>
      <c r="CS10" s="41">
        <f>+CG10/BT10</f>
        <v>1</v>
      </c>
      <c r="CT10" s="27">
        <f>+CG10/P10</f>
        <v>0.83333333333333337</v>
      </c>
      <c r="CU10" s="20"/>
      <c r="CV10" s="20"/>
      <c r="CW10" s="73">
        <v>16</v>
      </c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  <c r="DJ10" s="63"/>
      <c r="DK10" s="63"/>
      <c r="DL10" s="63"/>
      <c r="DM10" s="63"/>
      <c r="DN10" s="63"/>
      <c r="DO10" s="63"/>
      <c r="DP10" s="63"/>
      <c r="DQ10" s="63"/>
    </row>
    <row r="11" spans="1:121" s="14" customFormat="1" ht="45" x14ac:dyDescent="0.2">
      <c r="A11" s="26">
        <v>2</v>
      </c>
      <c r="B11" s="28" t="s">
        <v>93</v>
      </c>
      <c r="C11" s="29" t="s">
        <v>94</v>
      </c>
      <c r="D11" s="28" t="s">
        <v>95</v>
      </c>
      <c r="E11" s="20" t="s">
        <v>156</v>
      </c>
      <c r="F11" s="32" t="s">
        <v>157</v>
      </c>
      <c r="G11" s="20">
        <v>0</v>
      </c>
      <c r="H11" s="20">
        <v>40</v>
      </c>
      <c r="I11" s="20" t="s">
        <v>158</v>
      </c>
      <c r="J11" s="20" t="s">
        <v>159</v>
      </c>
      <c r="K11" s="30" t="s">
        <v>160</v>
      </c>
      <c r="L11" s="20" t="s">
        <v>161</v>
      </c>
      <c r="M11" s="32" t="s">
        <v>162</v>
      </c>
      <c r="N11" s="20" t="s">
        <v>88</v>
      </c>
      <c r="O11" s="29">
        <v>0</v>
      </c>
      <c r="P11" s="33">
        <v>40</v>
      </c>
      <c r="Q11" s="33">
        <v>0</v>
      </c>
      <c r="R11" s="33">
        <v>4</v>
      </c>
      <c r="S11" s="33">
        <v>16</v>
      </c>
      <c r="T11" s="33">
        <v>20</v>
      </c>
      <c r="U11" s="21" t="s">
        <v>103</v>
      </c>
      <c r="V11" s="21" t="s">
        <v>104</v>
      </c>
      <c r="W11" s="21" t="s">
        <v>105</v>
      </c>
      <c r="X11" s="29">
        <v>0</v>
      </c>
      <c r="Y11" s="29">
        <v>0</v>
      </c>
      <c r="Z11" s="29">
        <v>0</v>
      </c>
      <c r="AA11" s="29">
        <v>0</v>
      </c>
      <c r="AB11" s="29">
        <v>0</v>
      </c>
      <c r="AC11" s="20" t="s">
        <v>136</v>
      </c>
      <c r="AD11" s="20" t="s">
        <v>136</v>
      </c>
      <c r="AE11" s="22" t="s">
        <v>89</v>
      </c>
      <c r="AF11" s="22" t="s">
        <v>90</v>
      </c>
      <c r="AG11" s="23">
        <f>+Q11</f>
        <v>0</v>
      </c>
      <c r="AH11" s="24">
        <f t="shared" si="1"/>
        <v>0</v>
      </c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25">
        <v>0</v>
      </c>
      <c r="BC11" s="25">
        <v>0</v>
      </c>
      <c r="BD11" s="37">
        <v>0</v>
      </c>
      <c r="BE11" s="37">
        <v>0</v>
      </c>
      <c r="BF11" s="37"/>
      <c r="BG11" s="37"/>
      <c r="BH11" s="37"/>
      <c r="BI11" s="37"/>
      <c r="BJ11" s="37"/>
      <c r="BK11" s="37"/>
      <c r="BL11" s="26"/>
      <c r="BM11" s="27" t="e">
        <f t="shared" si="2"/>
        <v>#DIV/0!</v>
      </c>
      <c r="BN11" s="22"/>
      <c r="BS11" s="27">
        <f t="shared" si="3"/>
        <v>0</v>
      </c>
      <c r="BT11" s="25">
        <f>+R11</f>
        <v>4</v>
      </c>
      <c r="BU11" s="25"/>
      <c r="BV11" s="25"/>
      <c r="BW11" s="25"/>
      <c r="BX11" s="25"/>
      <c r="BY11" s="25"/>
      <c r="BZ11" s="25"/>
      <c r="CA11" s="25"/>
      <c r="CB11" s="25"/>
      <c r="CC11" s="25"/>
      <c r="CD11" s="25">
        <v>2</v>
      </c>
      <c r="CE11" s="25">
        <v>2</v>
      </c>
      <c r="CF11" s="25">
        <v>4</v>
      </c>
      <c r="CG11" s="71">
        <v>4</v>
      </c>
      <c r="CH11" s="27">
        <v>0.1</v>
      </c>
      <c r="CI11" s="25">
        <v>0</v>
      </c>
      <c r="CJ11" s="25">
        <v>0</v>
      </c>
      <c r="CK11" s="25">
        <v>0</v>
      </c>
      <c r="CL11" s="25">
        <v>0</v>
      </c>
      <c r="CM11" s="25">
        <v>0</v>
      </c>
      <c r="CN11" s="25">
        <v>0</v>
      </c>
      <c r="CO11" s="25">
        <v>0</v>
      </c>
      <c r="CP11" s="25">
        <v>0</v>
      </c>
      <c r="CQ11" s="25">
        <v>0</v>
      </c>
      <c r="CR11" s="31"/>
      <c r="CS11" s="41">
        <f>+CG11/BT11</f>
        <v>1</v>
      </c>
      <c r="CT11" s="27">
        <f>(BC11+CG11)/P11</f>
        <v>0.1</v>
      </c>
      <c r="CU11" s="20"/>
      <c r="CV11" s="20"/>
      <c r="CW11" s="73">
        <v>10</v>
      </c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3"/>
      <c r="DI11" s="63"/>
      <c r="DJ11" s="63"/>
      <c r="DK11" s="63"/>
      <c r="DL11" s="63"/>
      <c r="DM11" s="63"/>
      <c r="DN11" s="63"/>
      <c r="DO11" s="63"/>
      <c r="DP11" s="63"/>
      <c r="DQ11" s="63"/>
    </row>
    <row r="12" spans="1:121" ht="12" customHeight="1" x14ac:dyDescent="0.2">
      <c r="BH12" s="54">
        <f>17668357894+174368302732</f>
        <v>192036660626</v>
      </c>
      <c r="CI12" s="42"/>
      <c r="CJ12" s="42"/>
      <c r="CS12" s="50"/>
    </row>
    <row r="14" spans="1:121" x14ac:dyDescent="0.2">
      <c r="L14" s="55"/>
    </row>
    <row r="1039779" spans="3:3" x14ac:dyDescent="0.2">
      <c r="C1039779" s="58"/>
    </row>
  </sheetData>
  <mergeCells count="3">
    <mergeCell ref="AG1:BS1"/>
    <mergeCell ref="BT1:CT1"/>
    <mergeCell ref="CW1:DQ1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Enrique Hernández Vásquez</dc:creator>
  <cp:lastModifiedBy>Miguel Enrique Hernández Vásquez</cp:lastModifiedBy>
  <dcterms:created xsi:type="dcterms:W3CDTF">2017-12-15T17:07:46Z</dcterms:created>
  <dcterms:modified xsi:type="dcterms:W3CDTF">2018-02-26T16:35:05Z</dcterms:modified>
</cp:coreProperties>
</file>